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Worked example" sheetId="2" state="visible" r:id="rId2"/>
    <sheet name="Your data" sheetId="3" state="visible" r:id="rId3"/>
    <sheet name="Formulas and limits" sheetId="4" state="visible" r:id="rId4"/>
  </sheets>
  <definedNames/>
  <calcPr calcId="124519" fullCalcOnLoad="1"/>
</workbook>
</file>

<file path=xl/styles.xml><?xml version="1.0" encoding="utf-8"?>
<styleSheet xmlns="http://schemas.openxmlformats.org/spreadsheetml/2006/main">
  <numFmts count="1">
    <numFmt numFmtId="164" formatCode="0.0000"/>
  </numFmts>
  <fonts count="8">
    <font>
      <name val="Calibri"/>
      <family val="2"/>
      <color theme="1"/>
      <sz val="11"/>
      <scheme val="minor"/>
    </font>
    <font>
      <name val="Calibri"/>
      <b val="1"/>
      <color rgb="FF1F2124"/>
      <sz val="15"/>
    </font>
    <font>
      <name val="Calibri"/>
      <color rgb="FF565C66"/>
      <sz val="10"/>
    </font>
    <font>
      <name val="Calibri"/>
      <b val="1"/>
      <color rgb="FF1F2124"/>
      <sz val="12"/>
    </font>
    <font>
      <name val="Calibri"/>
      <color rgb="FF1F2124"/>
      <sz val="11"/>
    </font>
    <font>
      <name val="Calibri"/>
      <b val="1"/>
      <color rgb="FF565C66"/>
      <sz val="10"/>
    </font>
    <font>
      <name val="Calibri"/>
      <b val="1"/>
      <color rgb="FF0A8F5F"/>
      <sz val="11"/>
    </font>
    <font>
      <name val="Calibri"/>
      <b val="1"/>
      <color rgb="FFB06A2C"/>
      <sz val="11"/>
    </font>
  </fonts>
  <fills count="3">
    <fill>
      <patternFill/>
    </fill>
    <fill>
      <patternFill patternType="gray125"/>
    </fill>
    <fill>
      <patternFill patternType="solid">
        <fgColor rgb="FFF6F4EF"/>
      </patternFill>
    </fill>
  </fills>
  <borders count="2">
    <border>
      <left/>
      <right/>
      <top/>
      <bottom/>
      <diagonal/>
    </border>
    <border>
      <bottom style="thin">
        <color rgb="FFE6E2DA"/>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1" pivotButton="0" quotePrefix="0" xfId="0"/>
    <xf numFmtId="1" fontId="4" fillId="0" borderId="0" pivotButton="0" quotePrefix="0" xfId="0"/>
    <xf numFmtId="164" fontId="4" fillId="0" borderId="0" pivotButton="0" quotePrefix="0" xfId="0"/>
    <xf numFmtId="0" fontId="2" fillId="0" borderId="0" applyAlignment="1" pivotButton="0" quotePrefix="0" xfId="0">
      <alignment vertical="top" wrapText="1"/>
    </xf>
    <xf numFmtId="164" fontId="6" fillId="0" borderId="0" pivotButton="0" quotePrefix="0" xfId="0"/>
    <xf numFmtId="0" fontId="6" fillId="0" borderId="0" pivotButton="0" quotePrefix="0" xfId="0"/>
    <xf numFmtId="0" fontId="3" fillId="0" borderId="0" pivotButton="0" quotePrefix="0" xfId="0"/>
    <xf numFmtId="0" fontId="4" fillId="0" borderId="0" pivotButton="0" quotePrefix="0" xfId="0"/>
    <xf numFmtId="164" fontId="2" fillId="0" borderId="0" pivotButton="0" quotePrefix="0" xfId="0"/>
    <xf numFmtId="164" fontId="4" fillId="2" borderId="0" pivotButton="0" quotePrefix="0" xfId="0"/>
    <xf numFmtId="0" fontId="7"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harts/chart1.xml><?xml version="1.0" encoding="utf-8"?>
<chartSpace xmlns:a="http://schemas.openxmlformats.org/drawingml/2006/main" xmlns="http://schemas.openxmlformats.org/drawingml/2006/chart">
  <chart>
    <title>
      <tx>
        <rich>
          <a:bodyPr/>
          <a:p>
            <a:pPr>
              <a:defRPr/>
            </a:pPr>
            <a:r>
              <a:t>The day being scored</a:t>
            </a:r>
          </a:p>
        </rich>
      </tx>
    </title>
    <plotArea>
      <lineChart>
        <grouping val="standard"/>
        <ser>
          <idx val="0"/>
          <order val="0"/>
          <tx>
            <strRef>
              <f>'Worked example'!C5</f>
            </strRef>
          </tx>
          <spPr>
            <a:ln>
              <a:prstDash val="solid"/>
            </a:ln>
          </spPr>
          <marker>
            <symbol val="none"/>
            <spPr>
              <a:ln>
                <a:prstDash val="solid"/>
              </a:ln>
            </spPr>
          </marker>
          <cat>
            <numRef>
              <f>'Worked example'!$B$6:$B$34</f>
            </numRef>
          </cat>
          <val>
            <numRef>
              <f>'Worked example'!$C$6:$C$34</f>
            </numRef>
          </val>
        </ser>
        <axId val="10"/>
        <axId val="100"/>
      </lineChart>
      <catAx>
        <axId val="10"/>
        <scaling>
          <orientation val="minMax"/>
        </scaling>
        <axPos val="l"/>
        <title>
          <tx>
            <rich>
              <a:bodyPr/>
              <a:p>
                <a:pPr>
                  <a:defRPr/>
                </a:pPr>
                <a:r>
                  <a:t>day</a:t>
                </a:r>
              </a:p>
            </rich>
          </tx>
        </title>
        <majorTickMark val="none"/>
        <minorTickMark val="none"/>
        <crossAx val="100"/>
        <lblOffset val="100"/>
      </catAx>
      <valAx>
        <axId val="100"/>
        <scaling>
          <orientation val="minMax"/>
        </scaling>
        <axPos val="l"/>
        <majorGridlines/>
        <title>
          <tx>
            <rich>
              <a:bodyPr/>
              <a:p>
                <a:pPr>
                  <a:defRPr/>
                </a:pPr>
                <a:r>
                  <a:t>value</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col>
      <colOff>0</colOff>
      <row>35</row>
      <rowOff>0</rowOff>
    </from>
    <ext cx="4680000" cy="234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B2:B22"/>
  <sheetViews>
    <sheetView showGridLines="0" workbookViewId="0">
      <selection activeCell="A1" sqref="A1"/>
    </sheetView>
  </sheetViews>
  <sheetFormatPr baseColWidth="8" defaultRowHeight="15"/>
  <cols>
    <col width="3" customWidth="1" min="1" max="1"/>
    <col width="96" customWidth="1" min="2" max="2"/>
  </cols>
  <sheetData>
    <row r="2">
      <c r="B2" s="1" t="inlineStr">
        <is>
          <t>Something moved - is it a blip, a trend, or a broken thing?</t>
        </is>
      </c>
    </row>
    <row r="3">
      <c r="B3" s="2" t="inlineStr">
        <is>
          <t>The companion workbook. Synthetic data throughout.</t>
        </is>
      </c>
    </row>
    <row r="5" ht="18" customHeight="1">
      <c r="B5" s="3" t="inlineStr">
        <is>
          <t>What this sheet does in full</t>
        </is>
      </c>
    </row>
    <row r="6" ht="46" customHeight="1">
      <c r="B6" s="4" t="inlineStr">
        <is>
          <t>The one-day score: it takes four weeks of history, removes the weekday rhythm, removes the local trend, and asks how far today sits from the middle of what is left - measured with the median and the median absolute deviation, so that the spikes you are hunting cannot corrupt the yardstick you hunt them with.</t>
        </is>
      </c>
    </row>
    <row r="7" ht="15" customHeight="1">
      <c r="B7" s="4" t="inlineStr"/>
    </row>
    <row r="8" ht="18" customHeight="1">
      <c r="B8" s="3" t="inlineStr">
        <is>
          <t>Its ONE simplification, stated plainly</t>
        </is>
      </c>
    </row>
    <row r="9" ht="46" customHeight="1">
      <c r="B9" s="4" t="inlineStr">
        <is>
          <t>The local trend is fitted here with SLOPE(), the least-squares line. The notebook uses the median of every pairwise slope instead, which one freak day cannot tilt. That fit needs a 378-term array formula, which is not portable across spreadsheet software, so the sheet uses the ordinary line and shows you both answers on the Worked example tab. The gap between them IS the article's argument, so it is displayed rather than hidden.</t>
        </is>
      </c>
    </row>
    <row r="10" ht="15" customHeight="1">
      <c r="B10" s="4" t="inlineStr"/>
    </row>
    <row r="11" ht="18" customHeight="1">
      <c r="B11" s="3" t="inlineStr">
        <is>
          <t>The setting that matters most</t>
        </is>
      </c>
    </row>
    <row r="12" ht="46" customHeight="1">
      <c r="B12" s="4" t="inlineStr">
        <is>
          <t>On the Your data tab there is a cell for how many trailing days are still filling in, and on a conversion metric it must not be zero. Conversions arrive late; cost does not. So a cost-per-acquisition on the newest days is cost over a count that has not finished arriving, it reads adverse every single day, and testing it finds the calendar rather than a problem. On synthetic tracked metrics with nothing wrong at all, scoring the freshest window fires 63 per cent of the time on the day test and 99 per cent on the level search. Set that cell to how long YOUR account takes to settle - the sibling post on why today's numbers look bad measures it - and to 0 for metrics complete on the day, such as spend, impressions and clicks.</t>
        </is>
      </c>
    </row>
    <row r="13" ht="15" customHeight="1">
      <c r="B13" s="4" t="inlineStr"/>
    </row>
    <row r="14" ht="18" customHeight="1">
      <c r="B14" s="3" t="inlineStr">
        <is>
          <t>What this sheet cannot do at all</t>
        </is>
      </c>
    </row>
    <row r="15" ht="46" customHeight="1">
      <c r="B15" s="4" t="inlineStr">
        <is>
          <t>The step search - deciding whether the series is better described as one level or as two, and where the boundary falls. That is a search over every possible way of cutting the series, not arithmetic, and no amount of spreadsheet will carry it. Run the notebook for that one; it is the detector that catches level changes at about a seventh the size a single bad day needs.</t>
        </is>
      </c>
    </row>
    <row r="16" ht="15" customHeight="1">
      <c r="B16" s="4" t="inlineStr"/>
    </row>
    <row r="17" ht="18" customHeight="1">
      <c r="B17" s="3" t="inlineStr">
        <is>
          <t>How to use it</t>
        </is>
      </c>
    </row>
    <row r="18" ht="46" customHeight="1">
      <c r="B18" s="4" t="inlineStr">
        <is>
          <t>Worked example - the notebook's own series, walked cell by cell, every cell live. Change any value in column C and watch the whole pipeline move.</t>
        </is>
      </c>
    </row>
    <row r="19" ht="46" customHeight="1">
      <c r="B19" s="4" t="inlineStr">
        <is>
          <t>Your data - paste your own daily numbers into columns B and C. The same pipeline runs, and a flag tells you in plain words when there is not enough to trust.</t>
        </is>
      </c>
    </row>
    <row r="20" ht="15" customHeight="1">
      <c r="B20" s="4" t="inlineStr"/>
    </row>
    <row r="21" ht="18" customHeight="1">
      <c r="B21" s="3" t="inlineStr">
        <is>
          <t>One thing to carry away</t>
        </is>
      </c>
    </row>
    <row r="22" ht="46" customHeight="1">
      <c r="B22" s="4" t="inlineStr">
        <is>
          <t>A score is not an alarm until you decide where the line goes, and that line is a budget rather than a constant. Across twenty tracked metrics, a line that fires once a week per tracked metric produces about twenty false alarms a week. The article has the full ladder.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K34"/>
  <sheetViews>
    <sheetView showGridLines="0" workbookViewId="0">
      <selection activeCell="A1" sqref="A1"/>
    </sheetView>
  </sheetViews>
  <sheetFormatPr baseColWidth="8" defaultRowHeight="15"/>
  <cols>
    <col width="3" customWidth="1" min="1" max="1"/>
    <col width="7" customWidth="1" min="2" max="2"/>
    <col width="10" customWidth="1" min="3" max="3"/>
    <col width="11" customWidth="1" min="4" max="4"/>
    <col width="13" customWidth="1" min="5" max="5"/>
    <col width="12" customWidth="1" min="6" max="6"/>
    <col width="12" customWidth="1" min="7" max="7"/>
    <col width="15" customWidth="1" min="8" max="8"/>
    <col width="3" customWidth="1" min="9" max="9"/>
    <col width="34" customWidth="1" min="10" max="10"/>
    <col width="13" customWidth="1" min="11" max="11"/>
  </cols>
  <sheetData>
    <row r="2">
      <c r="B2" s="1" t="inlineStr">
        <is>
          <t>Worked example - one day, scored against its own four weeks</t>
        </is>
      </c>
    </row>
    <row r="3">
      <c r="B3" s="2" t="inlineStr">
        <is>
          <t>Rows 6-33 are the baseline: the 28 days ENDING YESTERDAY. Row 34 is the day being scored. Today is deliberately left out of its own baseline (the platform's own detector scores it inside the window).</t>
        </is>
      </c>
    </row>
    <row r="5">
      <c r="B5" s="5" t="inlineStr">
        <is>
          <t>day</t>
        </is>
      </c>
      <c r="C5" s="5" t="inlineStr">
        <is>
          <t>value</t>
        </is>
      </c>
      <c r="D5" s="5" t="inlineStr">
        <is>
          <t>weekday</t>
        </is>
      </c>
      <c r="E5" s="5" t="inlineStr">
        <is>
          <t>weekday mean</t>
        </is>
      </c>
      <c r="F5" s="5" t="inlineStr">
        <is>
          <t>de-seasonalised</t>
        </is>
      </c>
      <c r="G5" s="5" t="inlineStr">
        <is>
          <t>residual</t>
        </is>
      </c>
      <c r="H5" s="5" t="inlineStr">
        <is>
          <t>|resid - median|</t>
        </is>
      </c>
      <c r="J5" s="3" t="inlineStr">
        <is>
          <t>The pipeline, one cell at a time</t>
        </is>
      </c>
    </row>
    <row r="6">
      <c r="B6" s="6" t="n">
        <v>122</v>
      </c>
      <c r="C6" s="7" t="n">
        <v>23.0032</v>
      </c>
      <c r="D6" s="6" t="n">
        <v>3</v>
      </c>
      <c r="E6" s="7">
        <f>AVERAGEIF($D$6:$D$33,D6,$C$6:$C$33)</f>
        <v/>
      </c>
      <c r="F6" s="7">
        <f>C6-E6</f>
        <v/>
      </c>
      <c r="G6" s="7">
        <f>F6-$K$9*(B6-$B$6)</f>
        <v/>
      </c>
      <c r="H6" s="7">
        <f>ABS(G6-$K$11)</f>
        <v/>
      </c>
    </row>
    <row r="7">
      <c r="B7" s="6" t="n">
        <v>123</v>
      </c>
      <c r="C7" s="7" t="n">
        <v>25.6902</v>
      </c>
      <c r="D7" s="6" t="n">
        <v>4</v>
      </c>
      <c r="E7" s="7">
        <f>AVERAGEIF($D$6:$D$33,D7,$C$6:$C$33)</f>
        <v/>
      </c>
      <c r="F7" s="7">
        <f>C7-E7</f>
        <v/>
      </c>
      <c r="G7" s="7">
        <f>F7-$K$9*(B7-$B$6)</f>
        <v/>
      </c>
      <c r="H7" s="7">
        <f>ABS(G7-$K$11)</f>
        <v/>
      </c>
      <c r="J7" s="4" t="inlineStr">
        <is>
          <t>local trend, least-squares (this sheet)</t>
        </is>
      </c>
      <c r="K7" s="7">
        <f>SLOPE($F$6:$F$33,$B$6:$B$33)</f>
        <v/>
      </c>
    </row>
    <row r="8">
      <c r="B8" s="6" t="n">
        <v>124</v>
      </c>
      <c r="C8" s="7" t="n">
        <v>28.7668</v>
      </c>
      <c r="D8" s="6" t="n">
        <v>5</v>
      </c>
      <c r="E8" s="7">
        <f>AVERAGEIF($D$6:$D$33,D8,$C$6:$C$33)</f>
        <v/>
      </c>
      <c r="F8" s="7">
        <f>C8-E8</f>
        <v/>
      </c>
      <c r="G8" s="7">
        <f>F8-$K$9*(B8-$B$6)</f>
        <v/>
      </c>
      <c r="H8" s="7">
        <f>ABS(G8-$K$11)</f>
        <v/>
      </c>
      <c r="J8" s="8" t="inlineStr">
        <is>
          <t>local trend, robust fit (the notebook)</t>
        </is>
      </c>
      <c r="K8" s="7" t="n">
        <v>0.0198143750000001</v>
      </c>
    </row>
    <row r="9">
      <c r="B9" s="6" t="n">
        <v>125</v>
      </c>
      <c r="C9" s="7" t="n">
        <v>26.4789</v>
      </c>
      <c r="D9" s="6" t="n">
        <v>6</v>
      </c>
      <c r="E9" s="7">
        <f>AVERAGEIF($D$6:$D$33,D9,$C$6:$C$33)</f>
        <v/>
      </c>
      <c r="F9" s="7">
        <f>C9-E9</f>
        <v/>
      </c>
      <c r="G9" s="7">
        <f>F9-$K$9*(B9-$B$6)</f>
        <v/>
      </c>
      <c r="H9" s="7">
        <f>ABS(G9-$K$11)</f>
        <v/>
      </c>
      <c r="J9" s="4" t="inlineStr">
        <is>
          <t>the slope this sheet uses</t>
        </is>
      </c>
      <c r="K9" s="7">
        <f>K7</f>
        <v/>
      </c>
    </row>
    <row r="10">
      <c r="B10" s="6" t="n">
        <v>126</v>
      </c>
      <c r="C10" s="7" t="n">
        <v>22.8085</v>
      </c>
      <c r="D10" s="6" t="n">
        <v>0</v>
      </c>
      <c r="E10" s="7">
        <f>AVERAGEIF($D$6:$D$33,D10,$C$6:$C$33)</f>
        <v/>
      </c>
      <c r="F10" s="7">
        <f>C10-E10</f>
        <v/>
      </c>
      <c r="G10" s="7">
        <f>F10-$K$9*(B10-$B$6)</f>
        <v/>
      </c>
      <c r="H10" s="7">
        <f>ABS(G10-$K$11)</f>
        <v/>
      </c>
    </row>
    <row r="11">
      <c r="B11" s="6" t="n">
        <v>127</v>
      </c>
      <c r="C11" s="7" t="n">
        <v>22.0249</v>
      </c>
      <c r="D11" s="6" t="n">
        <v>1</v>
      </c>
      <c r="E11" s="7">
        <f>AVERAGEIF($D$6:$D$33,D11,$C$6:$C$33)</f>
        <v/>
      </c>
      <c r="F11" s="7">
        <f>C11-E11</f>
        <v/>
      </c>
      <c r="G11" s="7">
        <f>F11-$K$9*(B11-$B$6)</f>
        <v/>
      </c>
      <c r="H11" s="7">
        <f>ABS(G11-$K$11)</f>
        <v/>
      </c>
      <c r="J11" s="4" t="inlineStr">
        <is>
          <t>median of the baseline residuals</t>
        </is>
      </c>
      <c r="K11" s="7">
        <f>MEDIAN($G$6:$G$33)</f>
        <v/>
      </c>
    </row>
    <row r="12">
      <c r="B12" s="6" t="n">
        <v>128</v>
      </c>
      <c r="C12" s="7" t="n">
        <v>20.2791</v>
      </c>
      <c r="D12" s="6" t="n">
        <v>2</v>
      </c>
      <c r="E12" s="7">
        <f>AVERAGEIF($D$6:$D$33,D12,$C$6:$C$33)</f>
        <v/>
      </c>
      <c r="F12" s="7">
        <f>C12-E12</f>
        <v/>
      </c>
      <c r="G12" s="7">
        <f>F12-$K$9*(B12-$B$6)</f>
        <v/>
      </c>
      <c r="H12" s="7">
        <f>ABS(G12-$K$11)</f>
        <v/>
      </c>
      <c r="J12" s="4" t="inlineStr">
        <is>
          <t>median absolute deviation</t>
        </is>
      </c>
      <c r="K12" s="7">
        <f>MEDIAN($H$6:$H$33)</f>
        <v/>
      </c>
    </row>
    <row r="13">
      <c r="B13" s="6" t="n">
        <v>129</v>
      </c>
      <c r="C13" s="7" t="n">
        <v>21.0774</v>
      </c>
      <c r="D13" s="6" t="n">
        <v>3</v>
      </c>
      <c r="E13" s="7">
        <f>AVERAGEIF($D$6:$D$33,D13,$C$6:$C$33)</f>
        <v/>
      </c>
      <c r="F13" s="7">
        <f>C13-E13</f>
        <v/>
      </c>
      <c r="G13" s="7">
        <f>F13-$K$9*(B13-$B$6)</f>
        <v/>
      </c>
      <c r="H13" s="7">
        <f>ABS(G13-$K$11)</f>
        <v/>
      </c>
      <c r="J13" s="4" t="inlineStr">
        <is>
          <t>today's residual</t>
        </is>
      </c>
      <c r="K13" s="7">
        <f>G34</f>
        <v/>
      </c>
    </row>
    <row r="14">
      <c r="B14" s="6" t="n">
        <v>130</v>
      </c>
      <c r="C14" s="7" t="n">
        <v>23.129</v>
      </c>
      <c r="D14" s="6" t="n">
        <v>4</v>
      </c>
      <c r="E14" s="7">
        <f>AVERAGEIF($D$6:$D$33,D14,$C$6:$C$33)</f>
        <v/>
      </c>
      <c r="F14" s="7">
        <f>C14-E14</f>
        <v/>
      </c>
      <c r="G14" s="7">
        <f>F14-$K$9*(B14-$B$6)</f>
        <v/>
      </c>
      <c r="H14" s="7">
        <f>ABS(G14-$K$11)</f>
        <v/>
      </c>
    </row>
    <row r="15">
      <c r="B15" s="6" t="n">
        <v>131</v>
      </c>
      <c r="C15" s="7" t="n">
        <v>27.2037</v>
      </c>
      <c r="D15" s="6" t="n">
        <v>5</v>
      </c>
      <c r="E15" s="7">
        <f>AVERAGEIF($D$6:$D$33,D15,$C$6:$C$33)</f>
        <v/>
      </c>
      <c r="F15" s="7">
        <f>C15-E15</f>
        <v/>
      </c>
      <c r="G15" s="7">
        <f>F15-$K$9*(B15-$B$6)</f>
        <v/>
      </c>
      <c r="H15" s="7">
        <f>ABS(G15-$K$11)</f>
        <v/>
      </c>
      <c r="J15" s="3" t="inlineStr">
        <is>
          <t>the score</t>
        </is>
      </c>
      <c r="K15" s="9">
        <f>0.6745*(K13-K11)/K12</f>
        <v/>
      </c>
    </row>
    <row r="16">
      <c r="B16" s="6" t="n">
        <v>132</v>
      </c>
      <c r="C16" s="7" t="n">
        <v>30.2955</v>
      </c>
      <c r="D16" s="6" t="n">
        <v>6</v>
      </c>
      <c r="E16" s="7">
        <f>AVERAGEIF($D$6:$D$33,D16,$C$6:$C$33)</f>
        <v/>
      </c>
      <c r="F16" s="7">
        <f>C16-E16</f>
        <v/>
      </c>
      <c r="G16" s="7">
        <f>F16-$K$9*(B16-$B$6)</f>
        <v/>
      </c>
      <c r="H16" s="7">
        <f>ABS(G16-$K$11)</f>
        <v/>
      </c>
      <c r="J16" s="8" t="inlineStr">
        <is>
          <t>alarm line (one false alarm per tracked metric per year)</t>
        </is>
      </c>
      <c r="K16" s="7" t="n">
        <v>12.3014</v>
      </c>
    </row>
    <row r="17">
      <c r="B17" s="6" t="n">
        <v>133</v>
      </c>
      <c r="C17" s="7" t="n">
        <v>23.7341</v>
      </c>
      <c r="D17" s="6" t="n">
        <v>0</v>
      </c>
      <c r="E17" s="7">
        <f>AVERAGEIF($D$6:$D$33,D17,$C$6:$C$33)</f>
        <v/>
      </c>
      <c r="F17" s="7">
        <f>C17-E17</f>
        <v/>
      </c>
      <c r="G17" s="7">
        <f>F17-$K$9*(B17-$B$6)</f>
        <v/>
      </c>
      <c r="H17" s="7">
        <f>ABS(G17-$K$11)</f>
        <v/>
      </c>
      <c r="J17" s="3" t="inlineStr">
        <is>
          <t>verdict</t>
        </is>
      </c>
      <c r="K17" s="10">
        <f>IF(ABS(K15)&gt;K16,"FIRES - this day stands out","silent - inside normal noise")</f>
        <v/>
      </c>
    </row>
    <row r="18">
      <c r="B18" s="6" t="n">
        <v>134</v>
      </c>
      <c r="C18" s="7" t="n">
        <v>24.462</v>
      </c>
      <c r="D18" s="6" t="n">
        <v>1</v>
      </c>
      <c r="E18" s="7">
        <f>AVERAGEIF($D$6:$D$33,D18,$C$6:$C$33)</f>
        <v/>
      </c>
      <c r="F18" s="7">
        <f>C18-E18</f>
        <v/>
      </c>
      <c r="G18" s="7">
        <f>F18-$K$9*(B18-$B$6)</f>
        <v/>
      </c>
      <c r="H18" s="7">
        <f>ABS(G18-$K$11)</f>
        <v/>
      </c>
    </row>
    <row r="19">
      <c r="B19" s="6" t="n">
        <v>135</v>
      </c>
      <c r="C19" s="7" t="n">
        <v>22.8635</v>
      </c>
      <c r="D19" s="6" t="n">
        <v>2</v>
      </c>
      <c r="E19" s="7">
        <f>AVERAGEIF($D$6:$D$33,D19,$C$6:$C$33)</f>
        <v/>
      </c>
      <c r="F19" s="7">
        <f>C19-E19</f>
        <v/>
      </c>
      <c r="G19" s="7">
        <f>F19-$K$9*(B19-$B$6)</f>
        <v/>
      </c>
      <c r="H19" s="7">
        <f>ABS(G19-$K$11)</f>
        <v/>
      </c>
      <c r="J19" s="11" t="inlineStr">
        <is>
          <t>What the robust fit would have said</t>
        </is>
      </c>
    </row>
    <row r="20">
      <c r="B20" s="6" t="n">
        <v>136</v>
      </c>
      <c r="C20" s="7" t="n">
        <v>27.5642</v>
      </c>
      <c r="D20" s="6" t="n">
        <v>3</v>
      </c>
      <c r="E20" s="7">
        <f>AVERAGEIF($D$6:$D$33,D20,$C$6:$C$33)</f>
        <v/>
      </c>
      <c r="F20" s="7">
        <f>C20-E20</f>
        <v/>
      </c>
      <c r="G20" s="7">
        <f>F20-$K$9*(B20-$B$6)</f>
        <v/>
      </c>
      <c r="H20" s="7">
        <f>ABS(G20-$K$11)</f>
        <v/>
      </c>
      <c r="J20" s="8" t="inlineStr">
        <is>
          <t>Same 28 days, same everything, with the notebook's median-of-pairwise-slopes fit in place of the least-squares one:</t>
        </is>
      </c>
    </row>
    <row r="21">
      <c r="B21" s="6" t="n">
        <v>137</v>
      </c>
      <c r="C21" s="7" t="n">
        <v>26.189</v>
      </c>
      <c r="D21" s="6" t="n">
        <v>4</v>
      </c>
      <c r="E21" s="7">
        <f>AVERAGEIF($D$6:$D$33,D21,$C$6:$C$33)</f>
        <v/>
      </c>
      <c r="F21" s="7">
        <f>C21-E21</f>
        <v/>
      </c>
      <c r="G21" s="7">
        <f>F21-$K$9*(B21-$B$6)</f>
        <v/>
      </c>
      <c r="H21" s="7">
        <f>ABS(G21-$K$11)</f>
        <v/>
      </c>
      <c r="J21" s="12" t="inlineStr">
        <is>
          <t>score with the robust fit</t>
        </is>
      </c>
      <c r="K21" s="7" t="n">
        <v>15.715546</v>
      </c>
    </row>
    <row r="22">
      <c r="B22" s="6" t="n">
        <v>138</v>
      </c>
      <c r="C22" s="7" t="n">
        <v>28.3347</v>
      </c>
      <c r="D22" s="6" t="n">
        <v>5</v>
      </c>
      <c r="E22" s="7">
        <f>AVERAGEIF($D$6:$D$33,D22,$C$6:$C$33)</f>
        <v/>
      </c>
      <c r="F22" s="7">
        <f>C22-E22</f>
        <v/>
      </c>
      <c r="G22" s="7">
        <f>F22-$K$9*(B22-$B$6)</f>
        <v/>
      </c>
      <c r="H22" s="7">
        <f>ABS(G22-$K$11)</f>
        <v/>
      </c>
      <c r="J22" s="2" t="inlineStr">
        <is>
          <t>difference</t>
        </is>
      </c>
      <c r="K22" s="13">
        <f>K21-K15</f>
        <v/>
      </c>
    </row>
    <row r="23">
      <c r="B23" s="6" t="n">
        <v>139</v>
      </c>
      <c r="C23" s="7" t="n">
        <v>25.738</v>
      </c>
      <c r="D23" s="6" t="n">
        <v>6</v>
      </c>
      <c r="E23" s="7">
        <f>AVERAGEIF($D$6:$D$33,D23,$C$6:$C$33)</f>
        <v/>
      </c>
      <c r="F23" s="7">
        <f>C23-E23</f>
        <v/>
      </c>
      <c r="G23" s="7">
        <f>F23-$K$9*(B23-$B$6)</f>
        <v/>
      </c>
      <c r="H23" s="7">
        <f>ABS(G23-$K$11)</f>
        <v/>
      </c>
    </row>
    <row r="24">
      <c r="B24" s="6" t="n">
        <v>140</v>
      </c>
      <c r="C24" s="7" t="n">
        <v>22.051</v>
      </c>
      <c r="D24" s="6" t="n">
        <v>0</v>
      </c>
      <c r="E24" s="7">
        <f>AVERAGEIF($D$6:$D$33,D24,$C$6:$C$33)</f>
        <v/>
      </c>
      <c r="F24" s="7">
        <f>C24-E24</f>
        <v/>
      </c>
      <c r="G24" s="7">
        <f>F24-$K$9*(B24-$B$6)</f>
        <v/>
      </c>
      <c r="H24" s="7">
        <f>ABS(G24-$K$11)</f>
        <v/>
      </c>
    </row>
    <row r="25">
      <c r="B25" s="6" t="n">
        <v>141</v>
      </c>
      <c r="C25" s="7" t="n">
        <v>23.0105</v>
      </c>
      <c r="D25" s="6" t="n">
        <v>1</v>
      </c>
      <c r="E25" s="7">
        <f>AVERAGEIF($D$6:$D$33,D25,$C$6:$C$33)</f>
        <v/>
      </c>
      <c r="F25" s="7">
        <f>C25-E25</f>
        <v/>
      </c>
      <c r="G25" s="7">
        <f>F25-$K$9*(B25-$B$6)</f>
        <v/>
      </c>
      <c r="H25" s="7">
        <f>ABS(G25-$K$11)</f>
        <v/>
      </c>
      <c r="J25" s="11" t="inlineStr">
        <is>
          <t>Try changing something</t>
        </is>
      </c>
    </row>
    <row r="26" ht="38" customHeight="1">
      <c r="B26" s="6" t="n">
        <v>142</v>
      </c>
      <c r="C26" s="7" t="n">
        <v>22.351</v>
      </c>
      <c r="D26" s="6" t="n">
        <v>2</v>
      </c>
      <c r="E26" s="7">
        <f>AVERAGEIF($D$6:$D$33,D26,$C$6:$C$33)</f>
        <v/>
      </c>
      <c r="F26" s="7">
        <f>C26-E26</f>
        <v/>
      </c>
      <c r="G26" s="7">
        <f>F26-$K$9*(B26-$B$6)</f>
        <v/>
      </c>
      <c r="H26" s="7">
        <f>ABS(G26-$K$11)</f>
        <v/>
      </c>
      <c r="J26" s="8" t="inlineStr">
        <is>
          <t>1. Raise the value in C34 and watch the score climb - that is a bigger spike.</t>
        </is>
      </c>
    </row>
    <row r="27" ht="38" customHeight="1">
      <c r="B27" s="6" t="n">
        <v>143</v>
      </c>
      <c r="C27" s="7" t="n">
        <v>23.758</v>
      </c>
      <c r="D27" s="6" t="n">
        <v>3</v>
      </c>
      <c r="E27" s="7">
        <f>AVERAGEIF($D$6:$D$33,D27,$C$6:$C$33)</f>
        <v/>
      </c>
      <c r="F27" s="7">
        <f>C27-E27</f>
        <v/>
      </c>
      <c r="G27" s="7">
        <f>F27-$K$9*(B27-$B$6)</f>
        <v/>
      </c>
      <c r="H27" s="7">
        <f>ABS(G27-$K$11)</f>
        <v/>
      </c>
      <c r="J27" s="8" t="inlineStr">
        <is>
          <t>2. Raise ONE baseline value to something absurd. The score barely moves, because the median and the MAD do not care about one bad day. Then look at K7: the least-squares slope does move, which is why the notebook does not use it.</t>
        </is>
      </c>
    </row>
    <row r="28" ht="38" customHeight="1">
      <c r="B28" s="6" t="n">
        <v>144</v>
      </c>
      <c r="C28" s="7" t="n">
        <v>21.6902</v>
      </c>
      <c r="D28" s="6" t="n">
        <v>4</v>
      </c>
      <c r="E28" s="7">
        <f>AVERAGEIF($D$6:$D$33,D28,$C$6:$C$33)</f>
        <v/>
      </c>
      <c r="F28" s="7">
        <f>C28-E28</f>
        <v/>
      </c>
      <c r="G28" s="7">
        <f>F28-$K$9*(B28-$B$6)</f>
        <v/>
      </c>
      <c r="H28" s="7">
        <f>ABS(G28-$K$11)</f>
        <v/>
      </c>
      <c r="J28" s="8" t="inlineStr">
        <is>
          <t>3. Set the alarm line in K16 lower and see how much less it takes to fire - and read the article's ladder for what that costs across a whole account.</t>
        </is>
      </c>
    </row>
    <row r="29">
      <c r="B29" s="6" t="n">
        <v>145</v>
      </c>
      <c r="C29" s="7" t="n">
        <v>26.3672</v>
      </c>
      <c r="D29" s="6" t="n">
        <v>5</v>
      </c>
      <c r="E29" s="7">
        <f>AVERAGEIF($D$6:$D$33,D29,$C$6:$C$33)</f>
        <v/>
      </c>
      <c r="F29" s="7">
        <f>C29-E29</f>
        <v/>
      </c>
      <c r="G29" s="7">
        <f>F29-$K$9*(B29-$B$6)</f>
        <v/>
      </c>
      <c r="H29" s="7">
        <f>ABS(G29-$K$11)</f>
        <v/>
      </c>
    </row>
    <row r="30">
      <c r="B30" s="6" t="n">
        <v>146</v>
      </c>
      <c r="C30" s="7" t="n">
        <v>24.9914</v>
      </c>
      <c r="D30" s="6" t="n">
        <v>6</v>
      </c>
      <c r="E30" s="7">
        <f>AVERAGEIF($D$6:$D$33,D30,$C$6:$C$33)</f>
        <v/>
      </c>
      <c r="F30" s="7">
        <f>C30-E30</f>
        <v/>
      </c>
      <c r="G30" s="7">
        <f>F30-$K$9*(B30-$B$6)</f>
        <v/>
      </c>
      <c r="H30" s="7">
        <f>ABS(G30-$K$11)</f>
        <v/>
      </c>
    </row>
    <row r="31">
      <c r="B31" s="6" t="n">
        <v>147</v>
      </c>
      <c r="C31" s="7" t="n">
        <v>26.6744</v>
      </c>
      <c r="D31" s="6" t="n">
        <v>0</v>
      </c>
      <c r="E31" s="7">
        <f>AVERAGEIF($D$6:$D$33,D31,$C$6:$C$33)</f>
        <v/>
      </c>
      <c r="F31" s="7">
        <f>C31-E31</f>
        <v/>
      </c>
      <c r="G31" s="7">
        <f>F31-$K$9*(B31-$B$6)</f>
        <v/>
      </c>
      <c r="H31" s="7">
        <f>ABS(G31-$K$11)</f>
        <v/>
      </c>
    </row>
    <row r="32">
      <c r="B32" s="6" t="n">
        <v>148</v>
      </c>
      <c r="C32" s="7" t="n">
        <v>24.0999</v>
      </c>
      <c r="D32" s="6" t="n">
        <v>1</v>
      </c>
      <c r="E32" s="7">
        <f>AVERAGEIF($D$6:$D$33,D32,$C$6:$C$33)</f>
        <v/>
      </c>
      <c r="F32" s="7">
        <f>C32-E32</f>
        <v/>
      </c>
      <c r="G32" s="7">
        <f>F32-$K$9*(B32-$B$6)</f>
        <v/>
      </c>
      <c r="H32" s="7">
        <f>ABS(G32-$K$11)</f>
        <v/>
      </c>
    </row>
    <row r="33">
      <c r="B33" s="6" t="n">
        <v>149</v>
      </c>
      <c r="C33" s="7" t="n">
        <v>25.7066</v>
      </c>
      <c r="D33" s="6" t="n">
        <v>2</v>
      </c>
      <c r="E33" s="7">
        <f>AVERAGEIF($D$6:$D$33,D33,$C$6:$C$33)</f>
        <v/>
      </c>
      <c r="F33" s="7">
        <f>C33-E33</f>
        <v/>
      </c>
      <c r="G33" s="7">
        <f>F33-$K$9*(B33-$B$6)</f>
        <v/>
      </c>
      <c r="H33" s="7">
        <f>ABS(G33-$K$11)</f>
        <v/>
      </c>
    </row>
    <row r="34">
      <c r="B34" s="6" t="n">
        <v>150</v>
      </c>
      <c r="C34" s="14" t="n">
        <v>48.3665</v>
      </c>
      <c r="D34" s="6" t="n">
        <v>3</v>
      </c>
      <c r="E34" s="7">
        <f>AVERAGEIF($D$6:$D$33,D34,$C$6:$C$33)</f>
        <v/>
      </c>
      <c r="F34" s="7">
        <f>C34-E34</f>
        <v/>
      </c>
      <c r="G34" s="14">
        <f>F34-$K$9*28</f>
        <v/>
      </c>
    </row>
  </sheetData>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B2:M206"/>
  <sheetViews>
    <sheetView showGridLines="0" workbookViewId="0">
      <selection activeCell="A1" sqref="A1"/>
    </sheetView>
  </sheetViews>
  <sheetFormatPr baseColWidth="8" defaultRowHeight="15"/>
  <cols>
    <col width="3" customWidth="1" min="1" max="1"/>
    <col width="12" customWidth="1" min="2" max="2"/>
    <col width="11" customWidth="1" min="3" max="3"/>
    <col width="9" customWidth="1" min="4" max="4"/>
    <col width="13" customWidth="1" min="5" max="5"/>
    <col width="14" customWidth="1" min="6" max="6"/>
    <col width="7" customWidth="1" min="7" max="7"/>
    <col width="12" customWidth="1" min="8" max="8"/>
    <col width="15" customWidth="1" min="9" max="9"/>
    <col width="3" customWidth="1" min="10" max="10"/>
    <col width="36" customWidth="1" min="11" max="11"/>
    <col width="14" customWidth="1" min="12" max="12"/>
    <col width="52" customWidth="1" min="13" max="13"/>
  </cols>
  <sheetData>
    <row r="2">
      <c r="B2" s="1" t="inlineStr">
        <is>
          <t>Your data</t>
        </is>
      </c>
    </row>
    <row r="3">
      <c r="B3" s="8" t="inlineStr">
        <is>
          <t>Paste one series - one row per day, oldest first. Column B the date, column C the number. Everything else fills itself. Nothing leaves your machine.</t>
        </is>
      </c>
    </row>
    <row r="4">
      <c r="B4" s="8" t="inlineStr">
        <is>
          <t>Leave no gaps: a missing day is not a zero day, and a gap makes the weekday pattern read wrong.</t>
        </is>
      </c>
    </row>
    <row r="5">
      <c r="K5" s="3" t="inlineStr">
        <is>
          <t>Reading</t>
        </is>
      </c>
    </row>
    <row r="6">
      <c r="B6" s="5" t="inlineStr">
        <is>
          <t>date</t>
        </is>
      </c>
      <c r="C6" s="5" t="inlineStr">
        <is>
          <t>value</t>
        </is>
      </c>
      <c r="D6" s="5" t="inlineStr">
        <is>
          <t>weekday</t>
        </is>
      </c>
      <c r="E6" s="5" t="inlineStr">
        <is>
          <t>weekday mean</t>
        </is>
      </c>
      <c r="F6" s="5" t="inlineStr">
        <is>
          <t>de-seasonalised</t>
        </is>
      </c>
      <c r="G6" s="5" t="inlineStr">
        <is>
          <t>index</t>
        </is>
      </c>
      <c r="H6" s="5" t="inlineStr">
        <is>
          <t>residual</t>
        </is>
      </c>
      <c r="I6" s="5" t="inlineStr">
        <is>
          <t>|resid - median|</t>
        </is>
      </c>
      <c r="K6" s="8" t="inlineStr">
        <is>
          <t>the day being scored</t>
        </is>
      </c>
      <c r="L6" s="6">
        <f>$L$8-$L$7</f>
        <v/>
      </c>
    </row>
    <row r="7" ht="76" customHeight="1">
      <c r="D7" s="6">
        <f>IF(B7="","",WEEKDAY(B7,2)-1)</f>
        <v/>
      </c>
      <c r="E7" s="7">
        <f>IF(OR(C7="",$L$8&lt;$L$9),"",AVERAGEIFS($C$7:$C$206,$D$7:$D$206,D7,$G$7:$G$206,"&gt;="&amp;($L$6-28),$G$7:$G$206,"&lt;"&amp;$L$6))</f>
        <v/>
      </c>
      <c r="F7" s="7">
        <f>IF(C7="","",C7-E7)</f>
        <v/>
      </c>
      <c r="G7" s="6">
        <f>IF(C7="","",ROW()-6)</f>
        <v/>
      </c>
      <c r="H7" s="7">
        <f>IF(OR(C7="",$L$8&lt;$L$9,G7&lt;$L$6-28,G7&gt;$L$6),"",F7-$L$10*(G7-($L$6-28)))</f>
        <v/>
      </c>
      <c r="I7" s="7">
        <f>IF(H7="","",ABS(H7-$L$12))</f>
        <v/>
      </c>
      <c r="K7" s="4" t="inlineStr">
        <is>
          <t>days still filling in</t>
        </is>
      </c>
      <c r="L7" s="6" t="n">
        <v>14</v>
      </c>
      <c r="M7" s="15" t="inlineStr">
        <is>
          <t>&lt;- set this. On a conversion metric it is NOT zero: cost is complete on the day and conversions are not, so the freshest days read adverse every single day, and scoring them finds the calendar rather than a problem. Measure it for your own account rather than guessing. Spend, impressions and clicks are complete on the day, so for those it is 0.</t>
        </is>
      </c>
    </row>
    <row r="8">
      <c r="D8" s="6">
        <f>IF(B8="","",WEEKDAY(B8,2)-1)</f>
        <v/>
      </c>
      <c r="E8" s="7">
        <f>IF(OR(C8="",$L$8&lt;$L$9),"",AVERAGEIFS($C$7:$C$206,$D$7:$D$206,D8,$G$7:$G$206,"&gt;="&amp;($L$6-28),$G$7:$G$206,"&lt;"&amp;$L$6))</f>
        <v/>
      </c>
      <c r="F8" s="7">
        <f>IF(C8="","",C8-E8)</f>
        <v/>
      </c>
      <c r="G8" s="6">
        <f>IF(C8="","",ROW()-6)</f>
        <v/>
      </c>
      <c r="H8" s="7">
        <f>IF(OR(C8="",$L$8&lt;$L$9,G8&lt;$L$6-28,G8&gt;$L$6),"",F8-$L$10*(G8-($L$6-28)))</f>
        <v/>
      </c>
      <c r="I8" s="7">
        <f>IF(H8="","",ABS(H8-$L$12))</f>
        <v/>
      </c>
      <c r="K8" s="4" t="inlineStr">
        <is>
          <t>days pasted</t>
        </is>
      </c>
      <c r="L8" s="6">
        <f>COUNT($C$7:$C$206)</f>
        <v/>
      </c>
    </row>
    <row r="9">
      <c r="D9" s="6">
        <f>IF(B9="","",WEEKDAY(B9,2)-1)</f>
        <v/>
      </c>
      <c r="E9" s="7">
        <f>IF(OR(C9="",$L$8&lt;$L$9),"",AVERAGEIFS($C$7:$C$206,$D$7:$D$206,D9,$G$7:$G$206,"&gt;="&amp;($L$6-28),$G$7:$G$206,"&lt;"&amp;$L$6))</f>
        <v/>
      </c>
      <c r="F9" s="7">
        <f>IF(C9="","",C9-E9)</f>
        <v/>
      </c>
      <c r="G9" s="6">
        <f>IF(C9="","",ROW()-6)</f>
        <v/>
      </c>
      <c r="H9" s="7">
        <f>IF(OR(C9="",$L$8&lt;$L$9,G9&lt;$L$6-28,G9&gt;$L$6),"",F9-$L$10*(G9-($L$6-28)))</f>
        <v/>
      </c>
      <c r="I9" s="7">
        <f>IF(H9="","",ABS(H9-$L$12))</f>
        <v/>
      </c>
      <c r="K9" s="8" t="inlineStr">
        <is>
          <t>days needed before any reading</t>
        </is>
      </c>
      <c r="L9" s="6">
        <f>$L$7+29</f>
        <v/>
      </c>
    </row>
    <row r="10">
      <c r="D10" s="6">
        <f>IF(B10="","",WEEKDAY(B10,2)-1)</f>
        <v/>
      </c>
      <c r="E10" s="7">
        <f>IF(OR(C10="",$L$8&lt;$L$9),"",AVERAGEIFS($C$7:$C$206,$D$7:$D$206,D10,$G$7:$G$206,"&gt;="&amp;($L$6-28),$G$7:$G$206,"&lt;"&amp;$L$6))</f>
        <v/>
      </c>
      <c r="F10" s="7">
        <f>IF(C10="","",C10-E10)</f>
        <v/>
      </c>
      <c r="G10" s="6">
        <f>IF(C10="","",ROW()-6)</f>
        <v/>
      </c>
      <c r="H10" s="7">
        <f>IF(OR(C10="",$L$8&lt;$L$9,G10&lt;$L$6-28,G10&gt;$L$6),"",F10-$L$10*(G10-($L$6-28)))</f>
        <v/>
      </c>
      <c r="I10" s="7">
        <f>IF(H10="","",ABS(H10-$L$12))</f>
        <v/>
      </c>
      <c r="K10" s="4" t="inlineStr">
        <is>
          <t>local trend (least-squares)</t>
        </is>
      </c>
      <c r="L10" s="7">
        <f>IF($L$8&lt;$L$9,0,SLOPE(OFFSET($F$7,$L$6-29,0,28,1),OFFSET($G$7,$L$6-29,0,28,1)))</f>
        <v/>
      </c>
    </row>
    <row r="11">
      <c r="D11" s="6">
        <f>IF(B11="","",WEEKDAY(B11,2)-1)</f>
        <v/>
      </c>
      <c r="E11" s="7">
        <f>IF(OR(C11="",$L$8&lt;$L$9),"",AVERAGEIFS($C$7:$C$206,$D$7:$D$206,D11,$G$7:$G$206,"&gt;="&amp;($L$6-28),$G$7:$G$206,"&lt;"&amp;$L$6))</f>
        <v/>
      </c>
      <c r="F11" s="7">
        <f>IF(C11="","",C11-E11)</f>
        <v/>
      </c>
      <c r="G11" s="6">
        <f>IF(C11="","",ROW()-6)</f>
        <v/>
      </c>
      <c r="H11" s="7">
        <f>IF(OR(C11="",$L$8&lt;$L$9,G11&lt;$L$6-28,G11&gt;$L$6),"",F11-$L$10*(G11-($L$6-28)))</f>
        <v/>
      </c>
      <c r="I11" s="7">
        <f>IF(H11="","",ABS(H11-$L$12))</f>
        <v/>
      </c>
    </row>
    <row r="12">
      <c r="D12" s="6">
        <f>IF(B12="","",WEEKDAY(B12,2)-1)</f>
        <v/>
      </c>
      <c r="E12" s="7">
        <f>IF(OR(C12="",$L$8&lt;$L$9),"",AVERAGEIFS($C$7:$C$206,$D$7:$D$206,D12,$G$7:$G$206,"&gt;="&amp;($L$6-28),$G$7:$G$206,"&lt;"&amp;$L$6))</f>
        <v/>
      </c>
      <c r="F12" s="7">
        <f>IF(C12="","",C12-E12)</f>
        <v/>
      </c>
      <c r="G12" s="6">
        <f>IF(C12="","",ROW()-6)</f>
        <v/>
      </c>
      <c r="H12" s="7">
        <f>IF(OR(C12="",$L$8&lt;$L$9,G12&lt;$L$6-28,G12&gt;$L$6),"",F12-$L$10*(G12-($L$6-28)))</f>
        <v/>
      </c>
      <c r="I12" s="7">
        <f>IF(H12="","",ABS(H12-$L$12))</f>
        <v/>
      </c>
      <c r="K12" s="4" t="inlineStr">
        <is>
          <t>median of that window's residuals</t>
        </is>
      </c>
      <c r="L12" s="7">
        <f>IF($L$8&lt;$L$9,"",MEDIAN(OFFSET($H$7,$L$6-29,0,28,1)))</f>
        <v/>
      </c>
    </row>
    <row r="13">
      <c r="D13" s="6">
        <f>IF(B13="","",WEEKDAY(B13,2)-1)</f>
        <v/>
      </c>
      <c r="E13" s="7">
        <f>IF(OR(C13="",$L$8&lt;$L$9),"",AVERAGEIFS($C$7:$C$206,$D$7:$D$206,D13,$G$7:$G$206,"&gt;="&amp;($L$6-28),$G$7:$G$206,"&lt;"&amp;$L$6))</f>
        <v/>
      </c>
      <c r="F13" s="7">
        <f>IF(C13="","",C13-E13)</f>
        <v/>
      </c>
      <c r="G13" s="6">
        <f>IF(C13="","",ROW()-6)</f>
        <v/>
      </c>
      <c r="H13" s="7">
        <f>IF(OR(C13="",$L$8&lt;$L$9,G13&lt;$L$6-28,G13&gt;$L$6),"",F13-$L$10*(G13-($L$6-28)))</f>
        <v/>
      </c>
      <c r="I13" s="7">
        <f>IF(H13="","",ABS(H13-$L$12))</f>
        <v/>
      </c>
      <c r="K13" s="4" t="inlineStr">
        <is>
          <t>median absolute deviation</t>
        </is>
      </c>
      <c r="L13" s="7">
        <f>IF($L$8&lt;$L$9,"",MEDIAN(OFFSET($I$7,$L$6-29,0,28,1)))</f>
        <v/>
      </c>
    </row>
    <row r="14">
      <c r="D14" s="6">
        <f>IF(B14="","",WEEKDAY(B14,2)-1)</f>
        <v/>
      </c>
      <c r="E14" s="7">
        <f>IF(OR(C14="",$L$8&lt;$L$9),"",AVERAGEIFS($C$7:$C$206,$D$7:$D$206,D14,$G$7:$G$206,"&gt;="&amp;($L$6-28),$G$7:$G$206,"&lt;"&amp;$L$6))</f>
        <v/>
      </c>
      <c r="F14" s="7">
        <f>IF(C14="","",C14-E14)</f>
        <v/>
      </c>
      <c r="G14" s="6">
        <f>IF(C14="","",ROW()-6)</f>
        <v/>
      </c>
      <c r="H14" s="7">
        <f>IF(OR(C14="",$L$8&lt;$L$9,G14&lt;$L$6-28,G14&gt;$L$6),"",F14-$L$10*(G14-($L$6-28)))</f>
        <v/>
      </c>
      <c r="I14" s="7">
        <f>IF(H14="","",ABS(H14-$L$12))</f>
        <v/>
      </c>
      <c r="K14" s="4" t="inlineStr">
        <is>
          <t>the scored day's residual</t>
        </is>
      </c>
      <c r="L14" s="7">
        <f>IF($L$8&lt;$L$9,"",OFFSET($H$7,$L$6-1,0,1,1))</f>
        <v/>
      </c>
    </row>
    <row r="15">
      <c r="D15" s="6">
        <f>IF(B15="","",WEEKDAY(B15,2)-1)</f>
        <v/>
      </c>
      <c r="E15" s="7">
        <f>IF(OR(C15="",$L$8&lt;$L$9),"",AVERAGEIFS($C$7:$C$206,$D$7:$D$206,D15,$G$7:$G$206,"&gt;="&amp;($L$6-28),$G$7:$G$206,"&lt;"&amp;$L$6))</f>
        <v/>
      </c>
      <c r="F15" s="7">
        <f>IF(C15="","",C15-E15)</f>
        <v/>
      </c>
      <c r="G15" s="6">
        <f>IF(C15="","",ROW()-6)</f>
        <v/>
      </c>
      <c r="H15" s="7">
        <f>IF(OR(C15="",$L$8&lt;$L$9,G15&lt;$L$6-28,G15&gt;$L$6),"",F15-$L$10*(G15-($L$6-28)))</f>
        <v/>
      </c>
      <c r="I15" s="7">
        <f>IF(H15="","",ABS(H15-$L$12))</f>
        <v/>
      </c>
    </row>
    <row r="16">
      <c r="D16" s="6">
        <f>IF(B16="","",WEEKDAY(B16,2)-1)</f>
        <v/>
      </c>
      <c r="E16" s="7">
        <f>IF(OR(C16="",$L$8&lt;$L$9),"",AVERAGEIFS($C$7:$C$206,$D$7:$D$206,D16,$G$7:$G$206,"&gt;="&amp;($L$6-28),$G$7:$G$206,"&lt;"&amp;$L$6))</f>
        <v/>
      </c>
      <c r="F16" s="7">
        <f>IF(C16="","",C16-E16)</f>
        <v/>
      </c>
      <c r="G16" s="6">
        <f>IF(C16="","",ROW()-6)</f>
        <v/>
      </c>
      <c r="H16" s="7">
        <f>IF(OR(C16="",$L$8&lt;$L$9,G16&lt;$L$6-28,G16&gt;$L$6),"",F16-$L$10*(G16-($L$6-28)))</f>
        <v/>
      </c>
      <c r="I16" s="7">
        <f>IF(H16="","",ABS(H16-$L$12))</f>
        <v/>
      </c>
      <c r="K16" s="3" t="inlineStr">
        <is>
          <t>the score</t>
        </is>
      </c>
      <c r="L16" s="9">
        <f>IF(OR($L$8&lt;$L$9,$L$13="",$L$13=0),"",0.6745*($L$14-$L$12)/$L$13)</f>
        <v/>
      </c>
    </row>
    <row r="17">
      <c r="D17" s="6">
        <f>IF(B17="","",WEEKDAY(B17,2)-1)</f>
        <v/>
      </c>
      <c r="E17" s="7">
        <f>IF(OR(C17="",$L$8&lt;$L$9),"",AVERAGEIFS($C$7:$C$206,$D$7:$D$206,D17,$G$7:$G$206,"&gt;="&amp;($L$6-28),$G$7:$G$206,"&lt;"&amp;$L$6))</f>
        <v/>
      </c>
      <c r="F17" s="7">
        <f>IF(C17="","",C17-E17)</f>
        <v/>
      </c>
      <c r="G17" s="6">
        <f>IF(C17="","",ROW()-6)</f>
        <v/>
      </c>
      <c r="H17" s="7">
        <f>IF(OR(C17="",$L$8&lt;$L$9,G17&lt;$L$6-28,G17&gt;$L$6),"",F17-$L$10*(G17-($L$6-28)))</f>
        <v/>
      </c>
      <c r="I17" s="7">
        <f>IF(H17="","",ABS(H17-$L$12))</f>
        <v/>
      </c>
      <c r="K17" s="4" t="inlineStr">
        <is>
          <t>your alarm line</t>
        </is>
      </c>
      <c r="L17" s="7" t="n">
        <v>12.3014</v>
      </c>
    </row>
    <row r="18">
      <c r="D18" s="6">
        <f>IF(B18="","",WEEKDAY(B18,2)-1)</f>
        <v/>
      </c>
      <c r="E18" s="7">
        <f>IF(OR(C18="",$L$8&lt;$L$9),"",AVERAGEIFS($C$7:$C$206,$D$7:$D$206,D18,$G$7:$G$206,"&gt;="&amp;($L$6-28),$G$7:$G$206,"&lt;"&amp;$L$6))</f>
        <v/>
      </c>
      <c r="F18" s="7">
        <f>IF(C18="","",C18-E18)</f>
        <v/>
      </c>
      <c r="G18" s="6">
        <f>IF(C18="","",ROW()-6)</f>
        <v/>
      </c>
      <c r="H18" s="7">
        <f>IF(OR(C18="",$L$8&lt;$L$9,G18&lt;$L$6-28,G18&gt;$L$6),"",F18-$L$10*(G18-($L$6-28)))</f>
        <v/>
      </c>
      <c r="I18" s="7">
        <f>IF(H18="","",ABS(H18-$L$12))</f>
        <v/>
      </c>
    </row>
    <row r="19">
      <c r="D19" s="6">
        <f>IF(B19="","",WEEKDAY(B19,2)-1)</f>
        <v/>
      </c>
      <c r="E19" s="7">
        <f>IF(OR(C19="",$L$8&lt;$L$9),"",AVERAGEIFS($C$7:$C$206,$D$7:$D$206,D19,$G$7:$G$206,"&gt;="&amp;($L$6-28),$G$7:$G$206,"&lt;"&amp;$L$6))</f>
        <v/>
      </c>
      <c r="F19" s="7">
        <f>IF(C19="","",C19-E19)</f>
        <v/>
      </c>
      <c r="G19" s="6">
        <f>IF(C19="","",ROW()-6)</f>
        <v/>
      </c>
      <c r="H19" s="7">
        <f>IF(OR(C19="",$L$8&lt;$L$9,G19&lt;$L$6-28,G19&gt;$L$6),"",F19-$L$10*(G19-($L$6-28)))</f>
        <v/>
      </c>
      <c r="I19" s="7">
        <f>IF(H19="","",ABS(H19-$L$12))</f>
        <v/>
      </c>
      <c r="K19" s="11" t="inlineStr">
        <is>
          <t>Is there enough here to trust it?</t>
        </is>
      </c>
    </row>
    <row r="20" ht="62" customHeight="1">
      <c r="D20" s="6">
        <f>IF(B20="","",WEEKDAY(B20,2)-1)</f>
        <v/>
      </c>
      <c r="E20" s="7">
        <f>IF(OR(C20="",$L$8&lt;$L$9),"",AVERAGEIFS($C$7:$C$206,$D$7:$D$206,D20,$G$7:$G$206,"&gt;="&amp;($L$6-28),$G$7:$G$206,"&lt;"&amp;$L$6))</f>
        <v/>
      </c>
      <c r="F20" s="7">
        <f>IF(C20="","",C20-E20)</f>
        <v/>
      </c>
      <c r="G20" s="6">
        <f>IF(C20="","",ROW()-6)</f>
        <v/>
      </c>
      <c r="H20" s="7">
        <f>IF(OR(C20="",$L$8&lt;$L$9,G20&lt;$L$6-28,G20&gt;$L$6),"",F20-$L$10*(G20-($L$6-28)))</f>
        <v/>
      </c>
      <c r="I20" s="7">
        <f>IF(H20="","",ABS(H20-$L$12))</f>
        <v/>
      </c>
      <c r="L20" s="15">
        <f>IF($L$8=0,"Nothing pasted yet.",IF($L$8&lt;$L$9,"Not enough days once the unsettled ones are set aside: paste at least "&amp;$L$9&amp;" days.",IF($L$13=0,"More than half your days hold the same value, so there is no spread to measure against. No reading.","Enough days for the one-day score. This sheet scores the one-day test only; the slope and step tests are in the notebook.")))</f>
        <v/>
      </c>
    </row>
    <row r="21">
      <c r="D21" s="6">
        <f>IF(B21="","",WEEKDAY(B21,2)-1)</f>
        <v/>
      </c>
      <c r="E21" s="7">
        <f>IF(OR(C21="",$L$8&lt;$L$9),"",AVERAGEIFS($C$7:$C$206,$D$7:$D$206,D21,$G$7:$G$206,"&gt;="&amp;($L$6-28),$G$7:$G$206,"&lt;"&amp;$L$6))</f>
        <v/>
      </c>
      <c r="F21" s="7">
        <f>IF(C21="","",C21-E21)</f>
        <v/>
      </c>
      <c r="G21" s="6">
        <f>IF(C21="","",ROW()-6)</f>
        <v/>
      </c>
      <c r="H21" s="7">
        <f>IF(OR(C21="",$L$8&lt;$L$9,G21&lt;$L$6-28,G21&gt;$L$6),"",F21-$L$10*(G21-($L$6-28)))</f>
        <v/>
      </c>
      <c r="I21" s="7">
        <f>IF(H21="","",ABS(H21-$L$12))</f>
        <v/>
      </c>
    </row>
    <row r="22">
      <c r="D22" s="6">
        <f>IF(B22="","",WEEKDAY(B22,2)-1)</f>
        <v/>
      </c>
      <c r="E22" s="7">
        <f>IF(OR(C22="",$L$8&lt;$L$9),"",AVERAGEIFS($C$7:$C$206,$D$7:$D$206,D22,$G$7:$G$206,"&gt;="&amp;($L$6-28),$G$7:$G$206,"&lt;"&amp;$L$6))</f>
        <v/>
      </c>
      <c r="F22" s="7">
        <f>IF(C22="","",C22-E22)</f>
        <v/>
      </c>
      <c r="G22" s="6">
        <f>IF(C22="","",ROW()-6)</f>
        <v/>
      </c>
      <c r="H22" s="7">
        <f>IF(OR(C22="",$L$8&lt;$L$9,G22&lt;$L$6-28,G22&gt;$L$6),"",F22-$L$10*(G22-($L$6-28)))</f>
        <v/>
      </c>
      <c r="I22" s="7">
        <f>IF(H22="","",ABS(H22-$L$12))</f>
        <v/>
      </c>
    </row>
    <row r="23">
      <c r="D23" s="6">
        <f>IF(B23="","",WEEKDAY(B23,2)-1)</f>
        <v/>
      </c>
      <c r="E23" s="7">
        <f>IF(OR(C23="",$L$8&lt;$L$9),"",AVERAGEIFS($C$7:$C$206,$D$7:$D$206,D23,$G$7:$G$206,"&gt;="&amp;($L$6-28),$G$7:$G$206,"&lt;"&amp;$L$6))</f>
        <v/>
      </c>
      <c r="F23" s="7">
        <f>IF(C23="","",C23-E23)</f>
        <v/>
      </c>
      <c r="G23" s="6">
        <f>IF(C23="","",ROW()-6)</f>
        <v/>
      </c>
      <c r="H23" s="7">
        <f>IF(OR(C23="",$L$8&lt;$L$9,G23&lt;$L$6-28,G23&gt;$L$6),"",F23-$L$10*(G23-($L$6-28)))</f>
        <v/>
      </c>
      <c r="I23" s="7">
        <f>IF(H23="","",ABS(H23-$L$12))</f>
        <v/>
      </c>
      <c r="K23" s="11" t="inlineStr">
        <is>
          <t>verdict</t>
        </is>
      </c>
      <c r="L23" s="10">
        <f>IF($L$16="","no reading",IF(ABS($L$16)&gt;$L$17,"FIRES - your latest day stands out","silent - inside normal noise"))</f>
        <v/>
      </c>
    </row>
    <row r="24">
      <c r="D24" s="6">
        <f>IF(B24="","",WEEKDAY(B24,2)-1)</f>
        <v/>
      </c>
      <c r="E24" s="7">
        <f>IF(OR(C24="",$L$8&lt;$L$9),"",AVERAGEIFS($C$7:$C$206,$D$7:$D$206,D24,$G$7:$G$206,"&gt;="&amp;($L$6-28),$G$7:$G$206,"&lt;"&amp;$L$6))</f>
        <v/>
      </c>
      <c r="F24" s="7">
        <f>IF(C24="","",C24-E24)</f>
        <v/>
      </c>
      <c r="G24" s="6">
        <f>IF(C24="","",ROW()-6)</f>
        <v/>
      </c>
      <c r="H24" s="7">
        <f>IF(OR(C24="",$L$8&lt;$L$9,G24&lt;$L$6-28,G24&gt;$L$6),"",F24-$L$10*(G24-($L$6-28)))</f>
        <v/>
      </c>
      <c r="I24" s="7">
        <f>IF(H24="","",ABS(H24-$L$12))</f>
        <v/>
      </c>
    </row>
    <row r="25">
      <c r="D25" s="6">
        <f>IF(B25="","",WEEKDAY(B25,2)-1)</f>
        <v/>
      </c>
      <c r="E25" s="7">
        <f>IF(OR(C25="",$L$8&lt;$L$9),"",AVERAGEIFS($C$7:$C$206,$D$7:$D$206,D25,$G$7:$G$206,"&gt;="&amp;($L$6-28),$G$7:$G$206,"&lt;"&amp;$L$6))</f>
        <v/>
      </c>
      <c r="F25" s="7">
        <f>IF(C25="","",C25-E25)</f>
        <v/>
      </c>
      <c r="G25" s="6">
        <f>IF(C25="","",ROW()-6)</f>
        <v/>
      </c>
      <c r="H25" s="7">
        <f>IF(OR(C25="",$L$8&lt;$L$9,G25&lt;$L$6-28,G25&gt;$L$6),"",F25-$L$10*(G25-($L$6-28)))</f>
        <v/>
      </c>
      <c r="I25" s="7">
        <f>IF(H25="","",ABS(H25-$L$12))</f>
        <v/>
      </c>
    </row>
    <row r="26" ht="46" customHeight="1">
      <c r="D26" s="6">
        <f>IF(B26="","",WEEKDAY(B26,2)-1)</f>
        <v/>
      </c>
      <c r="E26" s="7">
        <f>IF(OR(C26="",$L$8&lt;$L$9),"",AVERAGEIFS($C$7:$C$206,$D$7:$D$206,D26,$G$7:$G$206,"&gt;="&amp;($L$6-28),$G$7:$G$206,"&lt;"&amp;$L$6))</f>
        <v/>
      </c>
      <c r="F26" s="7">
        <f>IF(C26="","",C26-E26)</f>
        <v/>
      </c>
      <c r="G26" s="6">
        <f>IF(C26="","",ROW()-6)</f>
        <v/>
      </c>
      <c r="H26" s="7">
        <f>IF(OR(C26="",$L$8&lt;$L$9,G26&lt;$L$6-28,G26&gt;$L$6),"",F26-$L$10*(G26-($L$6-28)))</f>
        <v/>
      </c>
      <c r="I26" s="7">
        <f>IF(H26="","",ABS(H26-$L$12))</f>
        <v/>
      </c>
      <c r="K26" s="8" t="inlineStr">
        <is>
          <t>Remember what a single alarm is worth. If you watch twenty tracked metrics, some of these fire by chance every week - the article has the arithmetic. One alarm is a reason to look, not a reason to act.</t>
        </is>
      </c>
    </row>
    <row r="27">
      <c r="D27" s="6">
        <f>IF(B27="","",WEEKDAY(B27,2)-1)</f>
        <v/>
      </c>
      <c r="E27" s="7">
        <f>IF(OR(C27="",$L$8&lt;$L$9),"",AVERAGEIFS($C$7:$C$206,$D$7:$D$206,D27,$G$7:$G$206,"&gt;="&amp;($L$6-28),$G$7:$G$206,"&lt;"&amp;$L$6))</f>
        <v/>
      </c>
      <c r="F27" s="7">
        <f>IF(C27="","",C27-E27)</f>
        <v/>
      </c>
      <c r="G27" s="6">
        <f>IF(C27="","",ROW()-6)</f>
        <v/>
      </c>
      <c r="H27" s="7">
        <f>IF(OR(C27="",$L$8&lt;$L$9,G27&lt;$L$6-28,G27&gt;$L$6),"",F27-$L$10*(G27-($L$6-28)))</f>
        <v/>
      </c>
      <c r="I27" s="7">
        <f>IF(H27="","",ABS(H27-$L$12))</f>
        <v/>
      </c>
    </row>
    <row r="28">
      <c r="D28" s="6">
        <f>IF(B28="","",WEEKDAY(B28,2)-1)</f>
        <v/>
      </c>
      <c r="E28" s="7">
        <f>IF(OR(C28="",$L$8&lt;$L$9),"",AVERAGEIFS($C$7:$C$206,$D$7:$D$206,D28,$G$7:$G$206,"&gt;="&amp;($L$6-28),$G$7:$G$206,"&lt;"&amp;$L$6))</f>
        <v/>
      </c>
      <c r="F28" s="7">
        <f>IF(C28="","",C28-E28)</f>
        <v/>
      </c>
      <c r="G28" s="6">
        <f>IF(C28="","",ROW()-6)</f>
        <v/>
      </c>
      <c r="H28" s="7">
        <f>IF(OR(C28="",$L$8&lt;$L$9,G28&lt;$L$6-28,G28&gt;$L$6),"",F28-$L$10*(G28-($L$6-28)))</f>
        <v/>
      </c>
      <c r="I28" s="7">
        <f>IF(H28="","",ABS(H28-$L$12))</f>
        <v/>
      </c>
    </row>
    <row r="29">
      <c r="D29" s="6">
        <f>IF(B29="","",WEEKDAY(B29,2)-1)</f>
        <v/>
      </c>
      <c r="E29" s="7">
        <f>IF(OR(C29="",$L$8&lt;$L$9),"",AVERAGEIFS($C$7:$C$206,$D$7:$D$206,D29,$G$7:$G$206,"&gt;="&amp;($L$6-28),$G$7:$G$206,"&lt;"&amp;$L$6))</f>
        <v/>
      </c>
      <c r="F29" s="7">
        <f>IF(C29="","",C29-E29)</f>
        <v/>
      </c>
      <c r="G29" s="6">
        <f>IF(C29="","",ROW()-6)</f>
        <v/>
      </c>
      <c r="H29" s="7">
        <f>IF(OR(C29="",$L$8&lt;$L$9,G29&lt;$L$6-28,G29&gt;$L$6),"",F29-$L$10*(G29-($L$6-28)))</f>
        <v/>
      </c>
      <c r="I29" s="7">
        <f>IF(H29="","",ABS(H29-$L$12))</f>
        <v/>
      </c>
    </row>
    <row r="30">
      <c r="D30" s="6">
        <f>IF(B30="","",WEEKDAY(B30,2)-1)</f>
        <v/>
      </c>
      <c r="E30" s="7">
        <f>IF(OR(C30="",$L$8&lt;$L$9),"",AVERAGEIFS($C$7:$C$206,$D$7:$D$206,D30,$G$7:$G$206,"&gt;="&amp;($L$6-28),$G$7:$G$206,"&lt;"&amp;$L$6))</f>
        <v/>
      </c>
      <c r="F30" s="7">
        <f>IF(C30="","",C30-E30)</f>
        <v/>
      </c>
      <c r="G30" s="6">
        <f>IF(C30="","",ROW()-6)</f>
        <v/>
      </c>
      <c r="H30" s="7">
        <f>IF(OR(C30="",$L$8&lt;$L$9,G30&lt;$L$6-28,G30&gt;$L$6),"",F30-$L$10*(G30-($L$6-28)))</f>
        <v/>
      </c>
      <c r="I30" s="7">
        <f>IF(H30="","",ABS(H30-$L$12))</f>
        <v/>
      </c>
    </row>
    <row r="31">
      <c r="D31" s="6">
        <f>IF(B31="","",WEEKDAY(B31,2)-1)</f>
        <v/>
      </c>
      <c r="E31" s="7">
        <f>IF(OR(C31="",$L$8&lt;$L$9),"",AVERAGEIFS($C$7:$C$206,$D$7:$D$206,D31,$G$7:$G$206,"&gt;="&amp;($L$6-28),$G$7:$G$206,"&lt;"&amp;$L$6))</f>
        <v/>
      </c>
      <c r="F31" s="7">
        <f>IF(C31="","",C31-E31)</f>
        <v/>
      </c>
      <c r="G31" s="6">
        <f>IF(C31="","",ROW()-6)</f>
        <v/>
      </c>
      <c r="H31" s="7">
        <f>IF(OR(C31="",$L$8&lt;$L$9,G31&lt;$L$6-28,G31&gt;$L$6),"",F31-$L$10*(G31-($L$6-28)))</f>
        <v/>
      </c>
      <c r="I31" s="7">
        <f>IF(H31="","",ABS(H31-$L$12))</f>
        <v/>
      </c>
    </row>
    <row r="32">
      <c r="D32" s="6">
        <f>IF(B32="","",WEEKDAY(B32,2)-1)</f>
        <v/>
      </c>
      <c r="E32" s="7">
        <f>IF(OR(C32="",$L$8&lt;$L$9),"",AVERAGEIFS($C$7:$C$206,$D$7:$D$206,D32,$G$7:$G$206,"&gt;="&amp;($L$6-28),$G$7:$G$206,"&lt;"&amp;$L$6))</f>
        <v/>
      </c>
      <c r="F32" s="7">
        <f>IF(C32="","",C32-E32)</f>
        <v/>
      </c>
      <c r="G32" s="6">
        <f>IF(C32="","",ROW()-6)</f>
        <v/>
      </c>
      <c r="H32" s="7">
        <f>IF(OR(C32="",$L$8&lt;$L$9,G32&lt;$L$6-28,G32&gt;$L$6),"",F32-$L$10*(G32-($L$6-28)))</f>
        <v/>
      </c>
      <c r="I32" s="7">
        <f>IF(H32="","",ABS(H32-$L$12))</f>
        <v/>
      </c>
    </row>
    <row r="33">
      <c r="D33" s="6">
        <f>IF(B33="","",WEEKDAY(B33,2)-1)</f>
        <v/>
      </c>
      <c r="E33" s="7">
        <f>IF(OR(C33="",$L$8&lt;$L$9),"",AVERAGEIFS($C$7:$C$206,$D$7:$D$206,D33,$G$7:$G$206,"&gt;="&amp;($L$6-28),$G$7:$G$206,"&lt;"&amp;$L$6))</f>
        <v/>
      </c>
      <c r="F33" s="7">
        <f>IF(C33="","",C33-E33)</f>
        <v/>
      </c>
      <c r="G33" s="6">
        <f>IF(C33="","",ROW()-6)</f>
        <v/>
      </c>
      <c r="H33" s="7">
        <f>IF(OR(C33="",$L$8&lt;$L$9,G33&lt;$L$6-28,G33&gt;$L$6),"",F33-$L$10*(G33-($L$6-28)))</f>
        <v/>
      </c>
      <c r="I33" s="7">
        <f>IF(H33="","",ABS(H33-$L$12))</f>
        <v/>
      </c>
    </row>
    <row r="34">
      <c r="D34" s="6">
        <f>IF(B34="","",WEEKDAY(B34,2)-1)</f>
        <v/>
      </c>
      <c r="E34" s="7">
        <f>IF(OR(C34="",$L$8&lt;$L$9),"",AVERAGEIFS($C$7:$C$206,$D$7:$D$206,D34,$G$7:$G$206,"&gt;="&amp;($L$6-28),$G$7:$G$206,"&lt;"&amp;$L$6))</f>
        <v/>
      </c>
      <c r="F34" s="7">
        <f>IF(C34="","",C34-E34)</f>
        <v/>
      </c>
      <c r="G34" s="6">
        <f>IF(C34="","",ROW()-6)</f>
        <v/>
      </c>
      <c r="H34" s="7">
        <f>IF(OR(C34="",$L$8&lt;$L$9,G34&lt;$L$6-28,G34&gt;$L$6),"",F34-$L$10*(G34-($L$6-28)))</f>
        <v/>
      </c>
      <c r="I34" s="7">
        <f>IF(H34="","",ABS(H34-$L$12))</f>
        <v/>
      </c>
    </row>
    <row r="35">
      <c r="D35" s="6">
        <f>IF(B35="","",WEEKDAY(B35,2)-1)</f>
        <v/>
      </c>
      <c r="E35" s="7">
        <f>IF(OR(C35="",$L$8&lt;$L$9),"",AVERAGEIFS($C$7:$C$206,$D$7:$D$206,D35,$G$7:$G$206,"&gt;="&amp;($L$6-28),$G$7:$G$206,"&lt;"&amp;$L$6))</f>
        <v/>
      </c>
      <c r="F35" s="7">
        <f>IF(C35="","",C35-E35)</f>
        <v/>
      </c>
      <c r="G35" s="6">
        <f>IF(C35="","",ROW()-6)</f>
        <v/>
      </c>
      <c r="H35" s="7">
        <f>IF(OR(C35="",$L$8&lt;$L$9,G35&lt;$L$6-28,G35&gt;$L$6),"",F35-$L$10*(G35-($L$6-28)))</f>
        <v/>
      </c>
      <c r="I35" s="7">
        <f>IF(H35="","",ABS(H35-$L$12))</f>
        <v/>
      </c>
    </row>
    <row r="36">
      <c r="D36" s="6">
        <f>IF(B36="","",WEEKDAY(B36,2)-1)</f>
        <v/>
      </c>
      <c r="E36" s="7">
        <f>IF(OR(C36="",$L$8&lt;$L$9),"",AVERAGEIFS($C$7:$C$206,$D$7:$D$206,D36,$G$7:$G$206,"&gt;="&amp;($L$6-28),$G$7:$G$206,"&lt;"&amp;$L$6))</f>
        <v/>
      </c>
      <c r="F36" s="7">
        <f>IF(C36="","",C36-E36)</f>
        <v/>
      </c>
      <c r="G36" s="6">
        <f>IF(C36="","",ROW()-6)</f>
        <v/>
      </c>
      <c r="H36" s="7">
        <f>IF(OR(C36="",$L$8&lt;$L$9,G36&lt;$L$6-28,G36&gt;$L$6),"",F36-$L$10*(G36-($L$6-28)))</f>
        <v/>
      </c>
      <c r="I36" s="7">
        <f>IF(H36="","",ABS(H36-$L$12))</f>
        <v/>
      </c>
    </row>
    <row r="37">
      <c r="D37" s="6">
        <f>IF(B37="","",WEEKDAY(B37,2)-1)</f>
        <v/>
      </c>
      <c r="E37" s="7">
        <f>IF(OR(C37="",$L$8&lt;$L$9),"",AVERAGEIFS($C$7:$C$206,$D$7:$D$206,D37,$G$7:$G$206,"&gt;="&amp;($L$6-28),$G$7:$G$206,"&lt;"&amp;$L$6))</f>
        <v/>
      </c>
      <c r="F37" s="7">
        <f>IF(C37="","",C37-E37)</f>
        <v/>
      </c>
      <c r="G37" s="6">
        <f>IF(C37="","",ROW()-6)</f>
        <v/>
      </c>
      <c r="H37" s="7">
        <f>IF(OR(C37="",$L$8&lt;$L$9,G37&lt;$L$6-28,G37&gt;$L$6),"",F37-$L$10*(G37-($L$6-28)))</f>
        <v/>
      </c>
      <c r="I37" s="7">
        <f>IF(H37="","",ABS(H37-$L$12))</f>
        <v/>
      </c>
    </row>
    <row r="38">
      <c r="D38" s="6">
        <f>IF(B38="","",WEEKDAY(B38,2)-1)</f>
        <v/>
      </c>
      <c r="E38" s="7">
        <f>IF(OR(C38="",$L$8&lt;$L$9),"",AVERAGEIFS($C$7:$C$206,$D$7:$D$206,D38,$G$7:$G$206,"&gt;="&amp;($L$6-28),$G$7:$G$206,"&lt;"&amp;$L$6))</f>
        <v/>
      </c>
      <c r="F38" s="7">
        <f>IF(C38="","",C38-E38)</f>
        <v/>
      </c>
      <c r="G38" s="6">
        <f>IF(C38="","",ROW()-6)</f>
        <v/>
      </c>
      <c r="H38" s="7">
        <f>IF(OR(C38="",$L$8&lt;$L$9,G38&lt;$L$6-28,G38&gt;$L$6),"",F38-$L$10*(G38-($L$6-28)))</f>
        <v/>
      </c>
      <c r="I38" s="7">
        <f>IF(H38="","",ABS(H38-$L$12))</f>
        <v/>
      </c>
    </row>
    <row r="39">
      <c r="D39" s="6">
        <f>IF(B39="","",WEEKDAY(B39,2)-1)</f>
        <v/>
      </c>
      <c r="E39" s="7">
        <f>IF(OR(C39="",$L$8&lt;$L$9),"",AVERAGEIFS($C$7:$C$206,$D$7:$D$206,D39,$G$7:$G$206,"&gt;="&amp;($L$6-28),$G$7:$G$206,"&lt;"&amp;$L$6))</f>
        <v/>
      </c>
      <c r="F39" s="7">
        <f>IF(C39="","",C39-E39)</f>
        <v/>
      </c>
      <c r="G39" s="6">
        <f>IF(C39="","",ROW()-6)</f>
        <v/>
      </c>
      <c r="H39" s="7">
        <f>IF(OR(C39="",$L$8&lt;$L$9,G39&lt;$L$6-28,G39&gt;$L$6),"",F39-$L$10*(G39-($L$6-28)))</f>
        <v/>
      </c>
      <c r="I39" s="7">
        <f>IF(H39="","",ABS(H39-$L$12))</f>
        <v/>
      </c>
    </row>
    <row r="40">
      <c r="D40" s="6">
        <f>IF(B40="","",WEEKDAY(B40,2)-1)</f>
        <v/>
      </c>
      <c r="E40" s="7">
        <f>IF(OR(C40="",$L$8&lt;$L$9),"",AVERAGEIFS($C$7:$C$206,$D$7:$D$206,D40,$G$7:$G$206,"&gt;="&amp;($L$6-28),$G$7:$G$206,"&lt;"&amp;$L$6))</f>
        <v/>
      </c>
      <c r="F40" s="7">
        <f>IF(C40="","",C40-E40)</f>
        <v/>
      </c>
      <c r="G40" s="6">
        <f>IF(C40="","",ROW()-6)</f>
        <v/>
      </c>
      <c r="H40" s="7">
        <f>IF(OR(C40="",$L$8&lt;$L$9,G40&lt;$L$6-28,G40&gt;$L$6),"",F40-$L$10*(G40-($L$6-28)))</f>
        <v/>
      </c>
      <c r="I40" s="7">
        <f>IF(H40="","",ABS(H40-$L$12))</f>
        <v/>
      </c>
    </row>
    <row r="41">
      <c r="D41" s="6">
        <f>IF(B41="","",WEEKDAY(B41,2)-1)</f>
        <v/>
      </c>
      <c r="E41" s="7">
        <f>IF(OR(C41="",$L$8&lt;$L$9),"",AVERAGEIFS($C$7:$C$206,$D$7:$D$206,D41,$G$7:$G$206,"&gt;="&amp;($L$6-28),$G$7:$G$206,"&lt;"&amp;$L$6))</f>
        <v/>
      </c>
      <c r="F41" s="7">
        <f>IF(C41="","",C41-E41)</f>
        <v/>
      </c>
      <c r="G41" s="6">
        <f>IF(C41="","",ROW()-6)</f>
        <v/>
      </c>
      <c r="H41" s="7">
        <f>IF(OR(C41="",$L$8&lt;$L$9,G41&lt;$L$6-28,G41&gt;$L$6),"",F41-$L$10*(G41-($L$6-28)))</f>
        <v/>
      </c>
      <c r="I41" s="7">
        <f>IF(H41="","",ABS(H41-$L$12))</f>
        <v/>
      </c>
    </row>
    <row r="42">
      <c r="D42" s="6">
        <f>IF(B42="","",WEEKDAY(B42,2)-1)</f>
        <v/>
      </c>
      <c r="E42" s="7">
        <f>IF(OR(C42="",$L$8&lt;$L$9),"",AVERAGEIFS($C$7:$C$206,$D$7:$D$206,D42,$G$7:$G$206,"&gt;="&amp;($L$6-28),$G$7:$G$206,"&lt;"&amp;$L$6))</f>
        <v/>
      </c>
      <c r="F42" s="7">
        <f>IF(C42="","",C42-E42)</f>
        <v/>
      </c>
      <c r="G42" s="6">
        <f>IF(C42="","",ROW()-6)</f>
        <v/>
      </c>
      <c r="H42" s="7">
        <f>IF(OR(C42="",$L$8&lt;$L$9,G42&lt;$L$6-28,G42&gt;$L$6),"",F42-$L$10*(G42-($L$6-28)))</f>
        <v/>
      </c>
      <c r="I42" s="7">
        <f>IF(H42="","",ABS(H42-$L$12))</f>
        <v/>
      </c>
    </row>
    <row r="43">
      <c r="D43" s="6">
        <f>IF(B43="","",WEEKDAY(B43,2)-1)</f>
        <v/>
      </c>
      <c r="E43" s="7">
        <f>IF(OR(C43="",$L$8&lt;$L$9),"",AVERAGEIFS($C$7:$C$206,$D$7:$D$206,D43,$G$7:$G$206,"&gt;="&amp;($L$6-28),$G$7:$G$206,"&lt;"&amp;$L$6))</f>
        <v/>
      </c>
      <c r="F43" s="7">
        <f>IF(C43="","",C43-E43)</f>
        <v/>
      </c>
      <c r="G43" s="6">
        <f>IF(C43="","",ROW()-6)</f>
        <v/>
      </c>
      <c r="H43" s="7">
        <f>IF(OR(C43="",$L$8&lt;$L$9,G43&lt;$L$6-28,G43&gt;$L$6),"",F43-$L$10*(G43-($L$6-28)))</f>
        <v/>
      </c>
      <c r="I43" s="7">
        <f>IF(H43="","",ABS(H43-$L$12))</f>
        <v/>
      </c>
    </row>
    <row r="44">
      <c r="D44" s="6">
        <f>IF(B44="","",WEEKDAY(B44,2)-1)</f>
        <v/>
      </c>
      <c r="E44" s="7">
        <f>IF(OR(C44="",$L$8&lt;$L$9),"",AVERAGEIFS($C$7:$C$206,$D$7:$D$206,D44,$G$7:$G$206,"&gt;="&amp;($L$6-28),$G$7:$G$206,"&lt;"&amp;$L$6))</f>
        <v/>
      </c>
      <c r="F44" s="7">
        <f>IF(C44="","",C44-E44)</f>
        <v/>
      </c>
      <c r="G44" s="6">
        <f>IF(C44="","",ROW()-6)</f>
        <v/>
      </c>
      <c r="H44" s="7">
        <f>IF(OR(C44="",$L$8&lt;$L$9,G44&lt;$L$6-28,G44&gt;$L$6),"",F44-$L$10*(G44-($L$6-28)))</f>
        <v/>
      </c>
      <c r="I44" s="7">
        <f>IF(H44="","",ABS(H44-$L$12))</f>
        <v/>
      </c>
    </row>
    <row r="45">
      <c r="D45" s="6">
        <f>IF(B45="","",WEEKDAY(B45,2)-1)</f>
        <v/>
      </c>
      <c r="E45" s="7">
        <f>IF(OR(C45="",$L$8&lt;$L$9),"",AVERAGEIFS($C$7:$C$206,$D$7:$D$206,D45,$G$7:$G$206,"&gt;="&amp;($L$6-28),$G$7:$G$206,"&lt;"&amp;$L$6))</f>
        <v/>
      </c>
      <c r="F45" s="7">
        <f>IF(C45="","",C45-E45)</f>
        <v/>
      </c>
      <c r="G45" s="6">
        <f>IF(C45="","",ROW()-6)</f>
        <v/>
      </c>
      <c r="H45" s="7">
        <f>IF(OR(C45="",$L$8&lt;$L$9,G45&lt;$L$6-28,G45&gt;$L$6),"",F45-$L$10*(G45-($L$6-28)))</f>
        <v/>
      </c>
      <c r="I45" s="7">
        <f>IF(H45="","",ABS(H45-$L$12))</f>
        <v/>
      </c>
    </row>
    <row r="46">
      <c r="D46" s="6">
        <f>IF(B46="","",WEEKDAY(B46,2)-1)</f>
        <v/>
      </c>
      <c r="E46" s="7">
        <f>IF(OR(C46="",$L$8&lt;$L$9),"",AVERAGEIFS($C$7:$C$206,$D$7:$D$206,D46,$G$7:$G$206,"&gt;="&amp;($L$6-28),$G$7:$G$206,"&lt;"&amp;$L$6))</f>
        <v/>
      </c>
      <c r="F46" s="7">
        <f>IF(C46="","",C46-E46)</f>
        <v/>
      </c>
      <c r="G46" s="6">
        <f>IF(C46="","",ROW()-6)</f>
        <v/>
      </c>
      <c r="H46" s="7">
        <f>IF(OR(C46="",$L$8&lt;$L$9,G46&lt;$L$6-28,G46&gt;$L$6),"",F46-$L$10*(G46-($L$6-28)))</f>
        <v/>
      </c>
      <c r="I46" s="7">
        <f>IF(H46="","",ABS(H46-$L$12))</f>
        <v/>
      </c>
    </row>
    <row r="47">
      <c r="D47" s="6">
        <f>IF(B47="","",WEEKDAY(B47,2)-1)</f>
        <v/>
      </c>
      <c r="E47" s="7">
        <f>IF(OR(C47="",$L$8&lt;$L$9),"",AVERAGEIFS($C$7:$C$206,$D$7:$D$206,D47,$G$7:$G$206,"&gt;="&amp;($L$6-28),$G$7:$G$206,"&lt;"&amp;$L$6))</f>
        <v/>
      </c>
      <c r="F47" s="7">
        <f>IF(C47="","",C47-E47)</f>
        <v/>
      </c>
      <c r="G47" s="6">
        <f>IF(C47="","",ROW()-6)</f>
        <v/>
      </c>
      <c r="H47" s="7">
        <f>IF(OR(C47="",$L$8&lt;$L$9,G47&lt;$L$6-28,G47&gt;$L$6),"",F47-$L$10*(G47-($L$6-28)))</f>
        <v/>
      </c>
      <c r="I47" s="7">
        <f>IF(H47="","",ABS(H47-$L$12))</f>
        <v/>
      </c>
    </row>
    <row r="48">
      <c r="D48" s="6">
        <f>IF(B48="","",WEEKDAY(B48,2)-1)</f>
        <v/>
      </c>
      <c r="E48" s="7">
        <f>IF(OR(C48="",$L$8&lt;$L$9),"",AVERAGEIFS($C$7:$C$206,$D$7:$D$206,D48,$G$7:$G$206,"&gt;="&amp;($L$6-28),$G$7:$G$206,"&lt;"&amp;$L$6))</f>
        <v/>
      </c>
      <c r="F48" s="7">
        <f>IF(C48="","",C48-E48)</f>
        <v/>
      </c>
      <c r="G48" s="6">
        <f>IF(C48="","",ROW()-6)</f>
        <v/>
      </c>
      <c r="H48" s="7">
        <f>IF(OR(C48="",$L$8&lt;$L$9,G48&lt;$L$6-28,G48&gt;$L$6),"",F48-$L$10*(G48-($L$6-28)))</f>
        <v/>
      </c>
      <c r="I48" s="7">
        <f>IF(H48="","",ABS(H48-$L$12))</f>
        <v/>
      </c>
    </row>
    <row r="49">
      <c r="D49" s="6">
        <f>IF(B49="","",WEEKDAY(B49,2)-1)</f>
        <v/>
      </c>
      <c r="E49" s="7">
        <f>IF(OR(C49="",$L$8&lt;$L$9),"",AVERAGEIFS($C$7:$C$206,$D$7:$D$206,D49,$G$7:$G$206,"&gt;="&amp;($L$6-28),$G$7:$G$206,"&lt;"&amp;$L$6))</f>
        <v/>
      </c>
      <c r="F49" s="7">
        <f>IF(C49="","",C49-E49)</f>
        <v/>
      </c>
      <c r="G49" s="6">
        <f>IF(C49="","",ROW()-6)</f>
        <v/>
      </c>
      <c r="H49" s="7">
        <f>IF(OR(C49="",$L$8&lt;$L$9,G49&lt;$L$6-28,G49&gt;$L$6),"",F49-$L$10*(G49-($L$6-28)))</f>
        <v/>
      </c>
      <c r="I49" s="7">
        <f>IF(H49="","",ABS(H49-$L$12))</f>
        <v/>
      </c>
    </row>
    <row r="50">
      <c r="D50" s="6">
        <f>IF(B50="","",WEEKDAY(B50,2)-1)</f>
        <v/>
      </c>
      <c r="E50" s="7">
        <f>IF(OR(C50="",$L$8&lt;$L$9),"",AVERAGEIFS($C$7:$C$206,$D$7:$D$206,D50,$G$7:$G$206,"&gt;="&amp;($L$6-28),$G$7:$G$206,"&lt;"&amp;$L$6))</f>
        <v/>
      </c>
      <c r="F50" s="7">
        <f>IF(C50="","",C50-E50)</f>
        <v/>
      </c>
      <c r="G50" s="6">
        <f>IF(C50="","",ROW()-6)</f>
        <v/>
      </c>
      <c r="H50" s="7">
        <f>IF(OR(C50="",$L$8&lt;$L$9,G50&lt;$L$6-28,G50&gt;$L$6),"",F50-$L$10*(G50-($L$6-28)))</f>
        <v/>
      </c>
      <c r="I50" s="7">
        <f>IF(H50="","",ABS(H50-$L$12))</f>
        <v/>
      </c>
    </row>
    <row r="51">
      <c r="D51" s="6">
        <f>IF(B51="","",WEEKDAY(B51,2)-1)</f>
        <v/>
      </c>
      <c r="E51" s="7">
        <f>IF(OR(C51="",$L$8&lt;$L$9),"",AVERAGEIFS($C$7:$C$206,$D$7:$D$206,D51,$G$7:$G$206,"&gt;="&amp;($L$6-28),$G$7:$G$206,"&lt;"&amp;$L$6))</f>
        <v/>
      </c>
      <c r="F51" s="7">
        <f>IF(C51="","",C51-E51)</f>
        <v/>
      </c>
      <c r="G51" s="6">
        <f>IF(C51="","",ROW()-6)</f>
        <v/>
      </c>
      <c r="H51" s="7">
        <f>IF(OR(C51="",$L$8&lt;$L$9,G51&lt;$L$6-28,G51&gt;$L$6),"",F51-$L$10*(G51-($L$6-28)))</f>
        <v/>
      </c>
      <c r="I51" s="7">
        <f>IF(H51="","",ABS(H51-$L$12))</f>
        <v/>
      </c>
    </row>
    <row r="52">
      <c r="D52" s="6">
        <f>IF(B52="","",WEEKDAY(B52,2)-1)</f>
        <v/>
      </c>
      <c r="E52" s="7">
        <f>IF(OR(C52="",$L$8&lt;$L$9),"",AVERAGEIFS($C$7:$C$206,$D$7:$D$206,D52,$G$7:$G$206,"&gt;="&amp;($L$6-28),$G$7:$G$206,"&lt;"&amp;$L$6))</f>
        <v/>
      </c>
      <c r="F52" s="7">
        <f>IF(C52="","",C52-E52)</f>
        <v/>
      </c>
      <c r="G52" s="6">
        <f>IF(C52="","",ROW()-6)</f>
        <v/>
      </c>
      <c r="H52" s="7">
        <f>IF(OR(C52="",$L$8&lt;$L$9,G52&lt;$L$6-28,G52&gt;$L$6),"",F52-$L$10*(G52-($L$6-28)))</f>
        <v/>
      </c>
      <c r="I52" s="7">
        <f>IF(H52="","",ABS(H52-$L$12))</f>
        <v/>
      </c>
    </row>
    <row r="53">
      <c r="D53" s="6">
        <f>IF(B53="","",WEEKDAY(B53,2)-1)</f>
        <v/>
      </c>
      <c r="E53" s="7">
        <f>IF(OR(C53="",$L$8&lt;$L$9),"",AVERAGEIFS($C$7:$C$206,$D$7:$D$206,D53,$G$7:$G$206,"&gt;="&amp;($L$6-28),$G$7:$G$206,"&lt;"&amp;$L$6))</f>
        <v/>
      </c>
      <c r="F53" s="7">
        <f>IF(C53="","",C53-E53)</f>
        <v/>
      </c>
      <c r="G53" s="6">
        <f>IF(C53="","",ROW()-6)</f>
        <v/>
      </c>
      <c r="H53" s="7">
        <f>IF(OR(C53="",$L$8&lt;$L$9,G53&lt;$L$6-28,G53&gt;$L$6),"",F53-$L$10*(G53-($L$6-28)))</f>
        <v/>
      </c>
      <c r="I53" s="7">
        <f>IF(H53="","",ABS(H53-$L$12))</f>
        <v/>
      </c>
    </row>
    <row r="54">
      <c r="D54" s="6">
        <f>IF(B54="","",WEEKDAY(B54,2)-1)</f>
        <v/>
      </c>
      <c r="E54" s="7">
        <f>IF(OR(C54="",$L$8&lt;$L$9),"",AVERAGEIFS($C$7:$C$206,$D$7:$D$206,D54,$G$7:$G$206,"&gt;="&amp;($L$6-28),$G$7:$G$206,"&lt;"&amp;$L$6))</f>
        <v/>
      </c>
      <c r="F54" s="7">
        <f>IF(C54="","",C54-E54)</f>
        <v/>
      </c>
      <c r="G54" s="6">
        <f>IF(C54="","",ROW()-6)</f>
        <v/>
      </c>
      <c r="H54" s="7">
        <f>IF(OR(C54="",$L$8&lt;$L$9,G54&lt;$L$6-28,G54&gt;$L$6),"",F54-$L$10*(G54-($L$6-28)))</f>
        <v/>
      </c>
      <c r="I54" s="7">
        <f>IF(H54="","",ABS(H54-$L$12))</f>
        <v/>
      </c>
    </row>
    <row r="55">
      <c r="D55" s="6">
        <f>IF(B55="","",WEEKDAY(B55,2)-1)</f>
        <v/>
      </c>
      <c r="E55" s="7">
        <f>IF(OR(C55="",$L$8&lt;$L$9),"",AVERAGEIFS($C$7:$C$206,$D$7:$D$206,D55,$G$7:$G$206,"&gt;="&amp;($L$6-28),$G$7:$G$206,"&lt;"&amp;$L$6))</f>
        <v/>
      </c>
      <c r="F55" s="7">
        <f>IF(C55="","",C55-E55)</f>
        <v/>
      </c>
      <c r="G55" s="6">
        <f>IF(C55="","",ROW()-6)</f>
        <v/>
      </c>
      <c r="H55" s="7">
        <f>IF(OR(C55="",$L$8&lt;$L$9,G55&lt;$L$6-28,G55&gt;$L$6),"",F55-$L$10*(G55-($L$6-28)))</f>
        <v/>
      </c>
      <c r="I55" s="7">
        <f>IF(H55="","",ABS(H55-$L$12))</f>
        <v/>
      </c>
    </row>
    <row r="56">
      <c r="D56" s="6">
        <f>IF(B56="","",WEEKDAY(B56,2)-1)</f>
        <v/>
      </c>
      <c r="E56" s="7">
        <f>IF(OR(C56="",$L$8&lt;$L$9),"",AVERAGEIFS($C$7:$C$206,$D$7:$D$206,D56,$G$7:$G$206,"&gt;="&amp;($L$6-28),$G$7:$G$206,"&lt;"&amp;$L$6))</f>
        <v/>
      </c>
      <c r="F56" s="7">
        <f>IF(C56="","",C56-E56)</f>
        <v/>
      </c>
      <c r="G56" s="6">
        <f>IF(C56="","",ROW()-6)</f>
        <v/>
      </c>
      <c r="H56" s="7">
        <f>IF(OR(C56="",$L$8&lt;$L$9,G56&lt;$L$6-28,G56&gt;$L$6),"",F56-$L$10*(G56-($L$6-28)))</f>
        <v/>
      </c>
      <c r="I56" s="7">
        <f>IF(H56="","",ABS(H56-$L$12))</f>
        <v/>
      </c>
    </row>
    <row r="57">
      <c r="D57" s="6">
        <f>IF(B57="","",WEEKDAY(B57,2)-1)</f>
        <v/>
      </c>
      <c r="E57" s="7">
        <f>IF(OR(C57="",$L$8&lt;$L$9),"",AVERAGEIFS($C$7:$C$206,$D$7:$D$206,D57,$G$7:$G$206,"&gt;="&amp;($L$6-28),$G$7:$G$206,"&lt;"&amp;$L$6))</f>
        <v/>
      </c>
      <c r="F57" s="7">
        <f>IF(C57="","",C57-E57)</f>
        <v/>
      </c>
      <c r="G57" s="6">
        <f>IF(C57="","",ROW()-6)</f>
        <v/>
      </c>
      <c r="H57" s="7">
        <f>IF(OR(C57="",$L$8&lt;$L$9,G57&lt;$L$6-28,G57&gt;$L$6),"",F57-$L$10*(G57-($L$6-28)))</f>
        <v/>
      </c>
      <c r="I57" s="7">
        <f>IF(H57="","",ABS(H57-$L$12))</f>
        <v/>
      </c>
    </row>
    <row r="58">
      <c r="D58" s="6">
        <f>IF(B58="","",WEEKDAY(B58,2)-1)</f>
        <v/>
      </c>
      <c r="E58" s="7">
        <f>IF(OR(C58="",$L$8&lt;$L$9),"",AVERAGEIFS($C$7:$C$206,$D$7:$D$206,D58,$G$7:$G$206,"&gt;="&amp;($L$6-28),$G$7:$G$206,"&lt;"&amp;$L$6))</f>
        <v/>
      </c>
      <c r="F58" s="7">
        <f>IF(C58="","",C58-E58)</f>
        <v/>
      </c>
      <c r="G58" s="6">
        <f>IF(C58="","",ROW()-6)</f>
        <v/>
      </c>
      <c r="H58" s="7">
        <f>IF(OR(C58="",$L$8&lt;$L$9,G58&lt;$L$6-28,G58&gt;$L$6),"",F58-$L$10*(G58-($L$6-28)))</f>
        <v/>
      </c>
      <c r="I58" s="7">
        <f>IF(H58="","",ABS(H58-$L$12))</f>
        <v/>
      </c>
    </row>
    <row r="59">
      <c r="D59" s="6">
        <f>IF(B59="","",WEEKDAY(B59,2)-1)</f>
        <v/>
      </c>
      <c r="E59" s="7">
        <f>IF(OR(C59="",$L$8&lt;$L$9),"",AVERAGEIFS($C$7:$C$206,$D$7:$D$206,D59,$G$7:$G$206,"&gt;="&amp;($L$6-28),$G$7:$G$206,"&lt;"&amp;$L$6))</f>
        <v/>
      </c>
      <c r="F59" s="7">
        <f>IF(C59="","",C59-E59)</f>
        <v/>
      </c>
      <c r="G59" s="6">
        <f>IF(C59="","",ROW()-6)</f>
        <v/>
      </c>
      <c r="H59" s="7">
        <f>IF(OR(C59="",$L$8&lt;$L$9,G59&lt;$L$6-28,G59&gt;$L$6),"",F59-$L$10*(G59-($L$6-28)))</f>
        <v/>
      </c>
      <c r="I59" s="7">
        <f>IF(H59="","",ABS(H59-$L$12))</f>
        <v/>
      </c>
    </row>
    <row r="60">
      <c r="D60" s="6">
        <f>IF(B60="","",WEEKDAY(B60,2)-1)</f>
        <v/>
      </c>
      <c r="E60" s="7">
        <f>IF(OR(C60="",$L$8&lt;$L$9),"",AVERAGEIFS($C$7:$C$206,$D$7:$D$206,D60,$G$7:$G$206,"&gt;="&amp;($L$6-28),$G$7:$G$206,"&lt;"&amp;$L$6))</f>
        <v/>
      </c>
      <c r="F60" s="7">
        <f>IF(C60="","",C60-E60)</f>
        <v/>
      </c>
      <c r="G60" s="6">
        <f>IF(C60="","",ROW()-6)</f>
        <v/>
      </c>
      <c r="H60" s="7">
        <f>IF(OR(C60="",$L$8&lt;$L$9,G60&lt;$L$6-28,G60&gt;$L$6),"",F60-$L$10*(G60-($L$6-28)))</f>
        <v/>
      </c>
      <c r="I60" s="7">
        <f>IF(H60="","",ABS(H60-$L$12))</f>
        <v/>
      </c>
    </row>
    <row r="61">
      <c r="D61" s="6">
        <f>IF(B61="","",WEEKDAY(B61,2)-1)</f>
        <v/>
      </c>
      <c r="E61" s="7">
        <f>IF(OR(C61="",$L$8&lt;$L$9),"",AVERAGEIFS($C$7:$C$206,$D$7:$D$206,D61,$G$7:$G$206,"&gt;="&amp;($L$6-28),$G$7:$G$206,"&lt;"&amp;$L$6))</f>
        <v/>
      </c>
      <c r="F61" s="7">
        <f>IF(C61="","",C61-E61)</f>
        <v/>
      </c>
      <c r="G61" s="6">
        <f>IF(C61="","",ROW()-6)</f>
        <v/>
      </c>
      <c r="H61" s="7">
        <f>IF(OR(C61="",$L$8&lt;$L$9,G61&lt;$L$6-28,G61&gt;$L$6),"",F61-$L$10*(G61-($L$6-28)))</f>
        <v/>
      </c>
      <c r="I61" s="7">
        <f>IF(H61="","",ABS(H61-$L$12))</f>
        <v/>
      </c>
    </row>
    <row r="62">
      <c r="D62" s="6">
        <f>IF(B62="","",WEEKDAY(B62,2)-1)</f>
        <v/>
      </c>
      <c r="E62" s="7">
        <f>IF(OR(C62="",$L$8&lt;$L$9),"",AVERAGEIFS($C$7:$C$206,$D$7:$D$206,D62,$G$7:$G$206,"&gt;="&amp;($L$6-28),$G$7:$G$206,"&lt;"&amp;$L$6))</f>
        <v/>
      </c>
      <c r="F62" s="7">
        <f>IF(C62="","",C62-E62)</f>
        <v/>
      </c>
      <c r="G62" s="6">
        <f>IF(C62="","",ROW()-6)</f>
        <v/>
      </c>
      <c r="H62" s="7">
        <f>IF(OR(C62="",$L$8&lt;$L$9,G62&lt;$L$6-28,G62&gt;$L$6),"",F62-$L$10*(G62-($L$6-28)))</f>
        <v/>
      </c>
      <c r="I62" s="7">
        <f>IF(H62="","",ABS(H62-$L$12))</f>
        <v/>
      </c>
    </row>
    <row r="63">
      <c r="D63" s="6">
        <f>IF(B63="","",WEEKDAY(B63,2)-1)</f>
        <v/>
      </c>
      <c r="E63" s="7">
        <f>IF(OR(C63="",$L$8&lt;$L$9),"",AVERAGEIFS($C$7:$C$206,$D$7:$D$206,D63,$G$7:$G$206,"&gt;="&amp;($L$6-28),$G$7:$G$206,"&lt;"&amp;$L$6))</f>
        <v/>
      </c>
      <c r="F63" s="7">
        <f>IF(C63="","",C63-E63)</f>
        <v/>
      </c>
      <c r="G63" s="6">
        <f>IF(C63="","",ROW()-6)</f>
        <v/>
      </c>
      <c r="H63" s="7">
        <f>IF(OR(C63="",$L$8&lt;$L$9,G63&lt;$L$6-28,G63&gt;$L$6),"",F63-$L$10*(G63-($L$6-28)))</f>
        <v/>
      </c>
      <c r="I63" s="7">
        <f>IF(H63="","",ABS(H63-$L$12))</f>
        <v/>
      </c>
    </row>
    <row r="64">
      <c r="D64" s="6">
        <f>IF(B64="","",WEEKDAY(B64,2)-1)</f>
        <v/>
      </c>
      <c r="E64" s="7">
        <f>IF(OR(C64="",$L$8&lt;$L$9),"",AVERAGEIFS($C$7:$C$206,$D$7:$D$206,D64,$G$7:$G$206,"&gt;="&amp;($L$6-28),$G$7:$G$206,"&lt;"&amp;$L$6))</f>
        <v/>
      </c>
      <c r="F64" s="7">
        <f>IF(C64="","",C64-E64)</f>
        <v/>
      </c>
      <c r="G64" s="6">
        <f>IF(C64="","",ROW()-6)</f>
        <v/>
      </c>
      <c r="H64" s="7">
        <f>IF(OR(C64="",$L$8&lt;$L$9,G64&lt;$L$6-28,G64&gt;$L$6),"",F64-$L$10*(G64-($L$6-28)))</f>
        <v/>
      </c>
      <c r="I64" s="7">
        <f>IF(H64="","",ABS(H64-$L$12))</f>
        <v/>
      </c>
    </row>
    <row r="65">
      <c r="D65" s="6">
        <f>IF(B65="","",WEEKDAY(B65,2)-1)</f>
        <v/>
      </c>
      <c r="E65" s="7">
        <f>IF(OR(C65="",$L$8&lt;$L$9),"",AVERAGEIFS($C$7:$C$206,$D$7:$D$206,D65,$G$7:$G$206,"&gt;="&amp;($L$6-28),$G$7:$G$206,"&lt;"&amp;$L$6))</f>
        <v/>
      </c>
      <c r="F65" s="7">
        <f>IF(C65="","",C65-E65)</f>
        <v/>
      </c>
      <c r="G65" s="6">
        <f>IF(C65="","",ROW()-6)</f>
        <v/>
      </c>
      <c r="H65" s="7">
        <f>IF(OR(C65="",$L$8&lt;$L$9,G65&lt;$L$6-28,G65&gt;$L$6),"",F65-$L$10*(G65-($L$6-28)))</f>
        <v/>
      </c>
      <c r="I65" s="7">
        <f>IF(H65="","",ABS(H65-$L$12))</f>
        <v/>
      </c>
    </row>
    <row r="66">
      <c r="D66" s="6">
        <f>IF(B66="","",WEEKDAY(B66,2)-1)</f>
        <v/>
      </c>
      <c r="E66" s="7">
        <f>IF(OR(C66="",$L$8&lt;$L$9),"",AVERAGEIFS($C$7:$C$206,$D$7:$D$206,D66,$G$7:$G$206,"&gt;="&amp;($L$6-28),$G$7:$G$206,"&lt;"&amp;$L$6))</f>
        <v/>
      </c>
      <c r="F66" s="7">
        <f>IF(C66="","",C66-E66)</f>
        <v/>
      </c>
      <c r="G66" s="6">
        <f>IF(C66="","",ROW()-6)</f>
        <v/>
      </c>
      <c r="H66" s="7">
        <f>IF(OR(C66="",$L$8&lt;$L$9,G66&lt;$L$6-28,G66&gt;$L$6),"",F66-$L$10*(G66-($L$6-28)))</f>
        <v/>
      </c>
      <c r="I66" s="7">
        <f>IF(H66="","",ABS(H66-$L$12))</f>
        <v/>
      </c>
    </row>
    <row r="67">
      <c r="D67" s="6">
        <f>IF(B67="","",WEEKDAY(B67,2)-1)</f>
        <v/>
      </c>
      <c r="E67" s="7">
        <f>IF(OR(C67="",$L$8&lt;$L$9),"",AVERAGEIFS($C$7:$C$206,$D$7:$D$206,D67,$G$7:$G$206,"&gt;="&amp;($L$6-28),$G$7:$G$206,"&lt;"&amp;$L$6))</f>
        <v/>
      </c>
      <c r="F67" s="7">
        <f>IF(C67="","",C67-E67)</f>
        <v/>
      </c>
      <c r="G67" s="6">
        <f>IF(C67="","",ROW()-6)</f>
        <v/>
      </c>
      <c r="H67" s="7">
        <f>IF(OR(C67="",$L$8&lt;$L$9,G67&lt;$L$6-28,G67&gt;$L$6),"",F67-$L$10*(G67-($L$6-28)))</f>
        <v/>
      </c>
      <c r="I67" s="7">
        <f>IF(H67="","",ABS(H67-$L$12))</f>
        <v/>
      </c>
    </row>
    <row r="68">
      <c r="D68" s="6">
        <f>IF(B68="","",WEEKDAY(B68,2)-1)</f>
        <v/>
      </c>
      <c r="E68" s="7">
        <f>IF(OR(C68="",$L$8&lt;$L$9),"",AVERAGEIFS($C$7:$C$206,$D$7:$D$206,D68,$G$7:$G$206,"&gt;="&amp;($L$6-28),$G$7:$G$206,"&lt;"&amp;$L$6))</f>
        <v/>
      </c>
      <c r="F68" s="7">
        <f>IF(C68="","",C68-E68)</f>
        <v/>
      </c>
      <c r="G68" s="6">
        <f>IF(C68="","",ROW()-6)</f>
        <v/>
      </c>
      <c r="H68" s="7">
        <f>IF(OR(C68="",$L$8&lt;$L$9,G68&lt;$L$6-28,G68&gt;$L$6),"",F68-$L$10*(G68-($L$6-28)))</f>
        <v/>
      </c>
      <c r="I68" s="7">
        <f>IF(H68="","",ABS(H68-$L$12))</f>
        <v/>
      </c>
    </row>
    <row r="69">
      <c r="D69" s="6">
        <f>IF(B69="","",WEEKDAY(B69,2)-1)</f>
        <v/>
      </c>
      <c r="E69" s="7">
        <f>IF(OR(C69="",$L$8&lt;$L$9),"",AVERAGEIFS($C$7:$C$206,$D$7:$D$206,D69,$G$7:$G$206,"&gt;="&amp;($L$6-28),$G$7:$G$206,"&lt;"&amp;$L$6))</f>
        <v/>
      </c>
      <c r="F69" s="7">
        <f>IF(C69="","",C69-E69)</f>
        <v/>
      </c>
      <c r="G69" s="6">
        <f>IF(C69="","",ROW()-6)</f>
        <v/>
      </c>
      <c r="H69" s="7">
        <f>IF(OR(C69="",$L$8&lt;$L$9,G69&lt;$L$6-28,G69&gt;$L$6),"",F69-$L$10*(G69-($L$6-28)))</f>
        <v/>
      </c>
      <c r="I69" s="7">
        <f>IF(H69="","",ABS(H69-$L$12))</f>
        <v/>
      </c>
    </row>
    <row r="70">
      <c r="D70" s="6">
        <f>IF(B70="","",WEEKDAY(B70,2)-1)</f>
        <v/>
      </c>
      <c r="E70" s="7">
        <f>IF(OR(C70="",$L$8&lt;$L$9),"",AVERAGEIFS($C$7:$C$206,$D$7:$D$206,D70,$G$7:$G$206,"&gt;="&amp;($L$6-28),$G$7:$G$206,"&lt;"&amp;$L$6))</f>
        <v/>
      </c>
      <c r="F70" s="7">
        <f>IF(C70="","",C70-E70)</f>
        <v/>
      </c>
      <c r="G70" s="6">
        <f>IF(C70="","",ROW()-6)</f>
        <v/>
      </c>
      <c r="H70" s="7">
        <f>IF(OR(C70="",$L$8&lt;$L$9,G70&lt;$L$6-28,G70&gt;$L$6),"",F70-$L$10*(G70-($L$6-28)))</f>
        <v/>
      </c>
      <c r="I70" s="7">
        <f>IF(H70="","",ABS(H70-$L$12))</f>
        <v/>
      </c>
    </row>
    <row r="71">
      <c r="D71" s="6">
        <f>IF(B71="","",WEEKDAY(B71,2)-1)</f>
        <v/>
      </c>
      <c r="E71" s="7">
        <f>IF(OR(C71="",$L$8&lt;$L$9),"",AVERAGEIFS($C$7:$C$206,$D$7:$D$206,D71,$G$7:$G$206,"&gt;="&amp;($L$6-28),$G$7:$G$206,"&lt;"&amp;$L$6))</f>
        <v/>
      </c>
      <c r="F71" s="7">
        <f>IF(C71="","",C71-E71)</f>
        <v/>
      </c>
      <c r="G71" s="6">
        <f>IF(C71="","",ROW()-6)</f>
        <v/>
      </c>
      <c r="H71" s="7">
        <f>IF(OR(C71="",$L$8&lt;$L$9,G71&lt;$L$6-28,G71&gt;$L$6),"",F71-$L$10*(G71-($L$6-28)))</f>
        <v/>
      </c>
      <c r="I71" s="7">
        <f>IF(H71="","",ABS(H71-$L$12))</f>
        <v/>
      </c>
    </row>
    <row r="72">
      <c r="D72" s="6">
        <f>IF(B72="","",WEEKDAY(B72,2)-1)</f>
        <v/>
      </c>
      <c r="E72" s="7">
        <f>IF(OR(C72="",$L$8&lt;$L$9),"",AVERAGEIFS($C$7:$C$206,$D$7:$D$206,D72,$G$7:$G$206,"&gt;="&amp;($L$6-28),$G$7:$G$206,"&lt;"&amp;$L$6))</f>
        <v/>
      </c>
      <c r="F72" s="7">
        <f>IF(C72="","",C72-E72)</f>
        <v/>
      </c>
      <c r="G72" s="6">
        <f>IF(C72="","",ROW()-6)</f>
        <v/>
      </c>
      <c r="H72" s="7">
        <f>IF(OR(C72="",$L$8&lt;$L$9,G72&lt;$L$6-28,G72&gt;$L$6),"",F72-$L$10*(G72-($L$6-28)))</f>
        <v/>
      </c>
      <c r="I72" s="7">
        <f>IF(H72="","",ABS(H72-$L$12))</f>
        <v/>
      </c>
    </row>
    <row r="73">
      <c r="D73" s="6">
        <f>IF(B73="","",WEEKDAY(B73,2)-1)</f>
        <v/>
      </c>
      <c r="E73" s="7">
        <f>IF(OR(C73="",$L$8&lt;$L$9),"",AVERAGEIFS($C$7:$C$206,$D$7:$D$206,D73,$G$7:$G$206,"&gt;="&amp;($L$6-28),$G$7:$G$206,"&lt;"&amp;$L$6))</f>
        <v/>
      </c>
      <c r="F73" s="7">
        <f>IF(C73="","",C73-E73)</f>
        <v/>
      </c>
      <c r="G73" s="6">
        <f>IF(C73="","",ROW()-6)</f>
        <v/>
      </c>
      <c r="H73" s="7">
        <f>IF(OR(C73="",$L$8&lt;$L$9,G73&lt;$L$6-28,G73&gt;$L$6),"",F73-$L$10*(G73-($L$6-28)))</f>
        <v/>
      </c>
      <c r="I73" s="7">
        <f>IF(H73="","",ABS(H73-$L$12))</f>
        <v/>
      </c>
    </row>
    <row r="74">
      <c r="D74" s="6">
        <f>IF(B74="","",WEEKDAY(B74,2)-1)</f>
        <v/>
      </c>
      <c r="E74" s="7">
        <f>IF(OR(C74="",$L$8&lt;$L$9),"",AVERAGEIFS($C$7:$C$206,$D$7:$D$206,D74,$G$7:$G$206,"&gt;="&amp;($L$6-28),$G$7:$G$206,"&lt;"&amp;$L$6))</f>
        <v/>
      </c>
      <c r="F74" s="7">
        <f>IF(C74="","",C74-E74)</f>
        <v/>
      </c>
      <c r="G74" s="6">
        <f>IF(C74="","",ROW()-6)</f>
        <v/>
      </c>
      <c r="H74" s="7">
        <f>IF(OR(C74="",$L$8&lt;$L$9,G74&lt;$L$6-28,G74&gt;$L$6),"",F74-$L$10*(G74-($L$6-28)))</f>
        <v/>
      </c>
      <c r="I74" s="7">
        <f>IF(H74="","",ABS(H74-$L$12))</f>
        <v/>
      </c>
    </row>
    <row r="75">
      <c r="D75" s="6">
        <f>IF(B75="","",WEEKDAY(B75,2)-1)</f>
        <v/>
      </c>
      <c r="E75" s="7">
        <f>IF(OR(C75="",$L$8&lt;$L$9),"",AVERAGEIFS($C$7:$C$206,$D$7:$D$206,D75,$G$7:$G$206,"&gt;="&amp;($L$6-28),$G$7:$G$206,"&lt;"&amp;$L$6))</f>
        <v/>
      </c>
      <c r="F75" s="7">
        <f>IF(C75="","",C75-E75)</f>
        <v/>
      </c>
      <c r="G75" s="6">
        <f>IF(C75="","",ROW()-6)</f>
        <v/>
      </c>
      <c r="H75" s="7">
        <f>IF(OR(C75="",$L$8&lt;$L$9,G75&lt;$L$6-28,G75&gt;$L$6),"",F75-$L$10*(G75-($L$6-28)))</f>
        <v/>
      </c>
      <c r="I75" s="7">
        <f>IF(H75="","",ABS(H75-$L$12))</f>
        <v/>
      </c>
    </row>
    <row r="76">
      <c r="D76" s="6">
        <f>IF(B76="","",WEEKDAY(B76,2)-1)</f>
        <v/>
      </c>
      <c r="E76" s="7">
        <f>IF(OR(C76="",$L$8&lt;$L$9),"",AVERAGEIFS($C$7:$C$206,$D$7:$D$206,D76,$G$7:$G$206,"&gt;="&amp;($L$6-28),$G$7:$G$206,"&lt;"&amp;$L$6))</f>
        <v/>
      </c>
      <c r="F76" s="7">
        <f>IF(C76="","",C76-E76)</f>
        <v/>
      </c>
      <c r="G76" s="6">
        <f>IF(C76="","",ROW()-6)</f>
        <v/>
      </c>
      <c r="H76" s="7">
        <f>IF(OR(C76="",$L$8&lt;$L$9,G76&lt;$L$6-28,G76&gt;$L$6),"",F76-$L$10*(G76-($L$6-28)))</f>
        <v/>
      </c>
      <c r="I76" s="7">
        <f>IF(H76="","",ABS(H76-$L$12))</f>
        <v/>
      </c>
    </row>
    <row r="77">
      <c r="D77" s="6">
        <f>IF(B77="","",WEEKDAY(B77,2)-1)</f>
        <v/>
      </c>
      <c r="E77" s="7">
        <f>IF(OR(C77="",$L$8&lt;$L$9),"",AVERAGEIFS($C$7:$C$206,$D$7:$D$206,D77,$G$7:$G$206,"&gt;="&amp;($L$6-28),$G$7:$G$206,"&lt;"&amp;$L$6))</f>
        <v/>
      </c>
      <c r="F77" s="7">
        <f>IF(C77="","",C77-E77)</f>
        <v/>
      </c>
      <c r="G77" s="6">
        <f>IF(C77="","",ROW()-6)</f>
        <v/>
      </c>
      <c r="H77" s="7">
        <f>IF(OR(C77="",$L$8&lt;$L$9,G77&lt;$L$6-28,G77&gt;$L$6),"",F77-$L$10*(G77-($L$6-28)))</f>
        <v/>
      </c>
      <c r="I77" s="7">
        <f>IF(H77="","",ABS(H77-$L$12))</f>
        <v/>
      </c>
    </row>
    <row r="78">
      <c r="D78" s="6">
        <f>IF(B78="","",WEEKDAY(B78,2)-1)</f>
        <v/>
      </c>
      <c r="E78" s="7">
        <f>IF(OR(C78="",$L$8&lt;$L$9),"",AVERAGEIFS($C$7:$C$206,$D$7:$D$206,D78,$G$7:$G$206,"&gt;="&amp;($L$6-28),$G$7:$G$206,"&lt;"&amp;$L$6))</f>
        <v/>
      </c>
      <c r="F78" s="7">
        <f>IF(C78="","",C78-E78)</f>
        <v/>
      </c>
      <c r="G78" s="6">
        <f>IF(C78="","",ROW()-6)</f>
        <v/>
      </c>
      <c r="H78" s="7">
        <f>IF(OR(C78="",$L$8&lt;$L$9,G78&lt;$L$6-28,G78&gt;$L$6),"",F78-$L$10*(G78-($L$6-28)))</f>
        <v/>
      </c>
      <c r="I78" s="7">
        <f>IF(H78="","",ABS(H78-$L$12))</f>
        <v/>
      </c>
    </row>
    <row r="79">
      <c r="D79" s="6">
        <f>IF(B79="","",WEEKDAY(B79,2)-1)</f>
        <v/>
      </c>
      <c r="E79" s="7">
        <f>IF(OR(C79="",$L$8&lt;$L$9),"",AVERAGEIFS($C$7:$C$206,$D$7:$D$206,D79,$G$7:$G$206,"&gt;="&amp;($L$6-28),$G$7:$G$206,"&lt;"&amp;$L$6))</f>
        <v/>
      </c>
      <c r="F79" s="7">
        <f>IF(C79="","",C79-E79)</f>
        <v/>
      </c>
      <c r="G79" s="6">
        <f>IF(C79="","",ROW()-6)</f>
        <v/>
      </c>
      <c r="H79" s="7">
        <f>IF(OR(C79="",$L$8&lt;$L$9,G79&lt;$L$6-28,G79&gt;$L$6),"",F79-$L$10*(G79-($L$6-28)))</f>
        <v/>
      </c>
      <c r="I79" s="7">
        <f>IF(H79="","",ABS(H79-$L$12))</f>
        <v/>
      </c>
    </row>
    <row r="80">
      <c r="D80" s="6">
        <f>IF(B80="","",WEEKDAY(B80,2)-1)</f>
        <v/>
      </c>
      <c r="E80" s="7">
        <f>IF(OR(C80="",$L$8&lt;$L$9),"",AVERAGEIFS($C$7:$C$206,$D$7:$D$206,D80,$G$7:$G$206,"&gt;="&amp;($L$6-28),$G$7:$G$206,"&lt;"&amp;$L$6))</f>
        <v/>
      </c>
      <c r="F80" s="7">
        <f>IF(C80="","",C80-E80)</f>
        <v/>
      </c>
      <c r="G80" s="6">
        <f>IF(C80="","",ROW()-6)</f>
        <v/>
      </c>
      <c r="H80" s="7">
        <f>IF(OR(C80="",$L$8&lt;$L$9,G80&lt;$L$6-28,G80&gt;$L$6),"",F80-$L$10*(G80-($L$6-28)))</f>
        <v/>
      </c>
      <c r="I80" s="7">
        <f>IF(H80="","",ABS(H80-$L$12))</f>
        <v/>
      </c>
    </row>
    <row r="81">
      <c r="D81" s="6">
        <f>IF(B81="","",WEEKDAY(B81,2)-1)</f>
        <v/>
      </c>
      <c r="E81" s="7">
        <f>IF(OR(C81="",$L$8&lt;$L$9),"",AVERAGEIFS($C$7:$C$206,$D$7:$D$206,D81,$G$7:$G$206,"&gt;="&amp;($L$6-28),$G$7:$G$206,"&lt;"&amp;$L$6))</f>
        <v/>
      </c>
      <c r="F81" s="7">
        <f>IF(C81="","",C81-E81)</f>
        <v/>
      </c>
      <c r="G81" s="6">
        <f>IF(C81="","",ROW()-6)</f>
        <v/>
      </c>
      <c r="H81" s="7">
        <f>IF(OR(C81="",$L$8&lt;$L$9,G81&lt;$L$6-28,G81&gt;$L$6),"",F81-$L$10*(G81-($L$6-28)))</f>
        <v/>
      </c>
      <c r="I81" s="7">
        <f>IF(H81="","",ABS(H81-$L$12))</f>
        <v/>
      </c>
    </row>
    <row r="82">
      <c r="D82" s="6">
        <f>IF(B82="","",WEEKDAY(B82,2)-1)</f>
        <v/>
      </c>
      <c r="E82" s="7">
        <f>IF(OR(C82="",$L$8&lt;$L$9),"",AVERAGEIFS($C$7:$C$206,$D$7:$D$206,D82,$G$7:$G$206,"&gt;="&amp;($L$6-28),$G$7:$G$206,"&lt;"&amp;$L$6))</f>
        <v/>
      </c>
      <c r="F82" s="7">
        <f>IF(C82="","",C82-E82)</f>
        <v/>
      </c>
      <c r="G82" s="6">
        <f>IF(C82="","",ROW()-6)</f>
        <v/>
      </c>
      <c r="H82" s="7">
        <f>IF(OR(C82="",$L$8&lt;$L$9,G82&lt;$L$6-28,G82&gt;$L$6),"",F82-$L$10*(G82-($L$6-28)))</f>
        <v/>
      </c>
      <c r="I82" s="7">
        <f>IF(H82="","",ABS(H82-$L$12))</f>
        <v/>
      </c>
    </row>
    <row r="83">
      <c r="D83" s="6">
        <f>IF(B83="","",WEEKDAY(B83,2)-1)</f>
        <v/>
      </c>
      <c r="E83" s="7">
        <f>IF(OR(C83="",$L$8&lt;$L$9),"",AVERAGEIFS($C$7:$C$206,$D$7:$D$206,D83,$G$7:$G$206,"&gt;="&amp;($L$6-28),$G$7:$G$206,"&lt;"&amp;$L$6))</f>
        <v/>
      </c>
      <c r="F83" s="7">
        <f>IF(C83="","",C83-E83)</f>
        <v/>
      </c>
      <c r="G83" s="6">
        <f>IF(C83="","",ROW()-6)</f>
        <v/>
      </c>
      <c r="H83" s="7">
        <f>IF(OR(C83="",$L$8&lt;$L$9,G83&lt;$L$6-28,G83&gt;$L$6),"",F83-$L$10*(G83-($L$6-28)))</f>
        <v/>
      </c>
      <c r="I83" s="7">
        <f>IF(H83="","",ABS(H83-$L$12))</f>
        <v/>
      </c>
    </row>
    <row r="84">
      <c r="D84" s="6">
        <f>IF(B84="","",WEEKDAY(B84,2)-1)</f>
        <v/>
      </c>
      <c r="E84" s="7">
        <f>IF(OR(C84="",$L$8&lt;$L$9),"",AVERAGEIFS($C$7:$C$206,$D$7:$D$206,D84,$G$7:$G$206,"&gt;="&amp;($L$6-28),$G$7:$G$206,"&lt;"&amp;$L$6))</f>
        <v/>
      </c>
      <c r="F84" s="7">
        <f>IF(C84="","",C84-E84)</f>
        <v/>
      </c>
      <c r="G84" s="6">
        <f>IF(C84="","",ROW()-6)</f>
        <v/>
      </c>
      <c r="H84" s="7">
        <f>IF(OR(C84="",$L$8&lt;$L$9,G84&lt;$L$6-28,G84&gt;$L$6),"",F84-$L$10*(G84-($L$6-28)))</f>
        <v/>
      </c>
      <c r="I84" s="7">
        <f>IF(H84="","",ABS(H84-$L$12))</f>
        <v/>
      </c>
    </row>
    <row r="85">
      <c r="D85" s="6">
        <f>IF(B85="","",WEEKDAY(B85,2)-1)</f>
        <v/>
      </c>
      <c r="E85" s="7">
        <f>IF(OR(C85="",$L$8&lt;$L$9),"",AVERAGEIFS($C$7:$C$206,$D$7:$D$206,D85,$G$7:$G$206,"&gt;="&amp;($L$6-28),$G$7:$G$206,"&lt;"&amp;$L$6))</f>
        <v/>
      </c>
      <c r="F85" s="7">
        <f>IF(C85="","",C85-E85)</f>
        <v/>
      </c>
      <c r="G85" s="6">
        <f>IF(C85="","",ROW()-6)</f>
        <v/>
      </c>
      <c r="H85" s="7">
        <f>IF(OR(C85="",$L$8&lt;$L$9,G85&lt;$L$6-28,G85&gt;$L$6),"",F85-$L$10*(G85-($L$6-28)))</f>
        <v/>
      </c>
      <c r="I85" s="7">
        <f>IF(H85="","",ABS(H85-$L$12))</f>
        <v/>
      </c>
    </row>
    <row r="86">
      <c r="D86" s="6">
        <f>IF(B86="","",WEEKDAY(B86,2)-1)</f>
        <v/>
      </c>
      <c r="E86" s="7">
        <f>IF(OR(C86="",$L$8&lt;$L$9),"",AVERAGEIFS($C$7:$C$206,$D$7:$D$206,D86,$G$7:$G$206,"&gt;="&amp;($L$6-28),$G$7:$G$206,"&lt;"&amp;$L$6))</f>
        <v/>
      </c>
      <c r="F86" s="7">
        <f>IF(C86="","",C86-E86)</f>
        <v/>
      </c>
      <c r="G86" s="6">
        <f>IF(C86="","",ROW()-6)</f>
        <v/>
      </c>
      <c r="H86" s="7">
        <f>IF(OR(C86="",$L$8&lt;$L$9,G86&lt;$L$6-28,G86&gt;$L$6),"",F86-$L$10*(G86-($L$6-28)))</f>
        <v/>
      </c>
      <c r="I86" s="7">
        <f>IF(H86="","",ABS(H86-$L$12))</f>
        <v/>
      </c>
    </row>
    <row r="87">
      <c r="D87" s="6">
        <f>IF(B87="","",WEEKDAY(B87,2)-1)</f>
        <v/>
      </c>
      <c r="E87" s="7">
        <f>IF(OR(C87="",$L$8&lt;$L$9),"",AVERAGEIFS($C$7:$C$206,$D$7:$D$206,D87,$G$7:$G$206,"&gt;="&amp;($L$6-28),$G$7:$G$206,"&lt;"&amp;$L$6))</f>
        <v/>
      </c>
      <c r="F87" s="7">
        <f>IF(C87="","",C87-E87)</f>
        <v/>
      </c>
      <c r="G87" s="6">
        <f>IF(C87="","",ROW()-6)</f>
        <v/>
      </c>
      <c r="H87" s="7">
        <f>IF(OR(C87="",$L$8&lt;$L$9,G87&lt;$L$6-28,G87&gt;$L$6),"",F87-$L$10*(G87-($L$6-28)))</f>
        <v/>
      </c>
      <c r="I87" s="7">
        <f>IF(H87="","",ABS(H87-$L$12))</f>
        <v/>
      </c>
    </row>
    <row r="88">
      <c r="D88" s="6">
        <f>IF(B88="","",WEEKDAY(B88,2)-1)</f>
        <v/>
      </c>
      <c r="E88" s="7">
        <f>IF(OR(C88="",$L$8&lt;$L$9),"",AVERAGEIFS($C$7:$C$206,$D$7:$D$206,D88,$G$7:$G$206,"&gt;="&amp;($L$6-28),$G$7:$G$206,"&lt;"&amp;$L$6))</f>
        <v/>
      </c>
      <c r="F88" s="7">
        <f>IF(C88="","",C88-E88)</f>
        <v/>
      </c>
      <c r="G88" s="6">
        <f>IF(C88="","",ROW()-6)</f>
        <v/>
      </c>
      <c r="H88" s="7">
        <f>IF(OR(C88="",$L$8&lt;$L$9,G88&lt;$L$6-28,G88&gt;$L$6),"",F88-$L$10*(G88-($L$6-28)))</f>
        <v/>
      </c>
      <c r="I88" s="7">
        <f>IF(H88="","",ABS(H88-$L$12))</f>
        <v/>
      </c>
    </row>
    <row r="89">
      <c r="D89" s="6">
        <f>IF(B89="","",WEEKDAY(B89,2)-1)</f>
        <v/>
      </c>
      <c r="E89" s="7">
        <f>IF(OR(C89="",$L$8&lt;$L$9),"",AVERAGEIFS($C$7:$C$206,$D$7:$D$206,D89,$G$7:$G$206,"&gt;="&amp;($L$6-28),$G$7:$G$206,"&lt;"&amp;$L$6))</f>
        <v/>
      </c>
      <c r="F89" s="7">
        <f>IF(C89="","",C89-E89)</f>
        <v/>
      </c>
      <c r="G89" s="6">
        <f>IF(C89="","",ROW()-6)</f>
        <v/>
      </c>
      <c r="H89" s="7">
        <f>IF(OR(C89="",$L$8&lt;$L$9,G89&lt;$L$6-28,G89&gt;$L$6),"",F89-$L$10*(G89-($L$6-28)))</f>
        <v/>
      </c>
      <c r="I89" s="7">
        <f>IF(H89="","",ABS(H89-$L$12))</f>
        <v/>
      </c>
    </row>
    <row r="90">
      <c r="D90" s="6">
        <f>IF(B90="","",WEEKDAY(B90,2)-1)</f>
        <v/>
      </c>
      <c r="E90" s="7">
        <f>IF(OR(C90="",$L$8&lt;$L$9),"",AVERAGEIFS($C$7:$C$206,$D$7:$D$206,D90,$G$7:$G$206,"&gt;="&amp;($L$6-28),$G$7:$G$206,"&lt;"&amp;$L$6))</f>
        <v/>
      </c>
      <c r="F90" s="7">
        <f>IF(C90="","",C90-E90)</f>
        <v/>
      </c>
      <c r="G90" s="6">
        <f>IF(C90="","",ROW()-6)</f>
        <v/>
      </c>
      <c r="H90" s="7">
        <f>IF(OR(C90="",$L$8&lt;$L$9,G90&lt;$L$6-28,G90&gt;$L$6),"",F90-$L$10*(G90-($L$6-28)))</f>
        <v/>
      </c>
      <c r="I90" s="7">
        <f>IF(H90="","",ABS(H90-$L$12))</f>
        <v/>
      </c>
    </row>
    <row r="91">
      <c r="D91" s="6">
        <f>IF(B91="","",WEEKDAY(B91,2)-1)</f>
        <v/>
      </c>
      <c r="E91" s="7">
        <f>IF(OR(C91="",$L$8&lt;$L$9),"",AVERAGEIFS($C$7:$C$206,$D$7:$D$206,D91,$G$7:$G$206,"&gt;="&amp;($L$6-28),$G$7:$G$206,"&lt;"&amp;$L$6))</f>
        <v/>
      </c>
      <c r="F91" s="7">
        <f>IF(C91="","",C91-E91)</f>
        <v/>
      </c>
      <c r="G91" s="6">
        <f>IF(C91="","",ROW()-6)</f>
        <v/>
      </c>
      <c r="H91" s="7">
        <f>IF(OR(C91="",$L$8&lt;$L$9,G91&lt;$L$6-28,G91&gt;$L$6),"",F91-$L$10*(G91-($L$6-28)))</f>
        <v/>
      </c>
      <c r="I91" s="7">
        <f>IF(H91="","",ABS(H91-$L$12))</f>
        <v/>
      </c>
    </row>
    <row r="92">
      <c r="D92" s="6">
        <f>IF(B92="","",WEEKDAY(B92,2)-1)</f>
        <v/>
      </c>
      <c r="E92" s="7">
        <f>IF(OR(C92="",$L$8&lt;$L$9),"",AVERAGEIFS($C$7:$C$206,$D$7:$D$206,D92,$G$7:$G$206,"&gt;="&amp;($L$6-28),$G$7:$G$206,"&lt;"&amp;$L$6))</f>
        <v/>
      </c>
      <c r="F92" s="7">
        <f>IF(C92="","",C92-E92)</f>
        <v/>
      </c>
      <c r="G92" s="6">
        <f>IF(C92="","",ROW()-6)</f>
        <v/>
      </c>
      <c r="H92" s="7">
        <f>IF(OR(C92="",$L$8&lt;$L$9,G92&lt;$L$6-28,G92&gt;$L$6),"",F92-$L$10*(G92-($L$6-28)))</f>
        <v/>
      </c>
      <c r="I92" s="7">
        <f>IF(H92="","",ABS(H92-$L$12))</f>
        <v/>
      </c>
    </row>
    <row r="93">
      <c r="D93" s="6">
        <f>IF(B93="","",WEEKDAY(B93,2)-1)</f>
        <v/>
      </c>
      <c r="E93" s="7">
        <f>IF(OR(C93="",$L$8&lt;$L$9),"",AVERAGEIFS($C$7:$C$206,$D$7:$D$206,D93,$G$7:$G$206,"&gt;="&amp;($L$6-28),$G$7:$G$206,"&lt;"&amp;$L$6))</f>
        <v/>
      </c>
      <c r="F93" s="7">
        <f>IF(C93="","",C93-E93)</f>
        <v/>
      </c>
      <c r="G93" s="6">
        <f>IF(C93="","",ROW()-6)</f>
        <v/>
      </c>
      <c r="H93" s="7">
        <f>IF(OR(C93="",$L$8&lt;$L$9,G93&lt;$L$6-28,G93&gt;$L$6),"",F93-$L$10*(G93-($L$6-28)))</f>
        <v/>
      </c>
      <c r="I93" s="7">
        <f>IF(H93="","",ABS(H93-$L$12))</f>
        <v/>
      </c>
    </row>
    <row r="94">
      <c r="D94" s="6">
        <f>IF(B94="","",WEEKDAY(B94,2)-1)</f>
        <v/>
      </c>
      <c r="E94" s="7">
        <f>IF(OR(C94="",$L$8&lt;$L$9),"",AVERAGEIFS($C$7:$C$206,$D$7:$D$206,D94,$G$7:$G$206,"&gt;="&amp;($L$6-28),$G$7:$G$206,"&lt;"&amp;$L$6))</f>
        <v/>
      </c>
      <c r="F94" s="7">
        <f>IF(C94="","",C94-E94)</f>
        <v/>
      </c>
      <c r="G94" s="6">
        <f>IF(C94="","",ROW()-6)</f>
        <v/>
      </c>
      <c r="H94" s="7">
        <f>IF(OR(C94="",$L$8&lt;$L$9,G94&lt;$L$6-28,G94&gt;$L$6),"",F94-$L$10*(G94-($L$6-28)))</f>
        <v/>
      </c>
      <c r="I94" s="7">
        <f>IF(H94="","",ABS(H94-$L$12))</f>
        <v/>
      </c>
    </row>
    <row r="95">
      <c r="D95" s="6">
        <f>IF(B95="","",WEEKDAY(B95,2)-1)</f>
        <v/>
      </c>
      <c r="E95" s="7">
        <f>IF(OR(C95="",$L$8&lt;$L$9),"",AVERAGEIFS($C$7:$C$206,$D$7:$D$206,D95,$G$7:$G$206,"&gt;="&amp;($L$6-28),$G$7:$G$206,"&lt;"&amp;$L$6))</f>
        <v/>
      </c>
      <c r="F95" s="7">
        <f>IF(C95="","",C95-E95)</f>
        <v/>
      </c>
      <c r="G95" s="6">
        <f>IF(C95="","",ROW()-6)</f>
        <v/>
      </c>
      <c r="H95" s="7">
        <f>IF(OR(C95="",$L$8&lt;$L$9,G95&lt;$L$6-28,G95&gt;$L$6),"",F95-$L$10*(G95-($L$6-28)))</f>
        <v/>
      </c>
      <c r="I95" s="7">
        <f>IF(H95="","",ABS(H95-$L$12))</f>
        <v/>
      </c>
    </row>
    <row r="96">
      <c r="D96" s="6">
        <f>IF(B96="","",WEEKDAY(B96,2)-1)</f>
        <v/>
      </c>
      <c r="E96" s="7">
        <f>IF(OR(C96="",$L$8&lt;$L$9),"",AVERAGEIFS($C$7:$C$206,$D$7:$D$206,D96,$G$7:$G$206,"&gt;="&amp;($L$6-28),$G$7:$G$206,"&lt;"&amp;$L$6))</f>
        <v/>
      </c>
      <c r="F96" s="7">
        <f>IF(C96="","",C96-E96)</f>
        <v/>
      </c>
      <c r="G96" s="6">
        <f>IF(C96="","",ROW()-6)</f>
        <v/>
      </c>
      <c r="H96" s="7">
        <f>IF(OR(C96="",$L$8&lt;$L$9,G96&lt;$L$6-28,G96&gt;$L$6),"",F96-$L$10*(G96-($L$6-28)))</f>
        <v/>
      </c>
      <c r="I96" s="7">
        <f>IF(H96="","",ABS(H96-$L$12))</f>
        <v/>
      </c>
    </row>
    <row r="97">
      <c r="D97" s="6">
        <f>IF(B97="","",WEEKDAY(B97,2)-1)</f>
        <v/>
      </c>
      <c r="E97" s="7">
        <f>IF(OR(C97="",$L$8&lt;$L$9),"",AVERAGEIFS($C$7:$C$206,$D$7:$D$206,D97,$G$7:$G$206,"&gt;="&amp;($L$6-28),$G$7:$G$206,"&lt;"&amp;$L$6))</f>
        <v/>
      </c>
      <c r="F97" s="7">
        <f>IF(C97="","",C97-E97)</f>
        <v/>
      </c>
      <c r="G97" s="6">
        <f>IF(C97="","",ROW()-6)</f>
        <v/>
      </c>
      <c r="H97" s="7">
        <f>IF(OR(C97="",$L$8&lt;$L$9,G97&lt;$L$6-28,G97&gt;$L$6),"",F97-$L$10*(G97-($L$6-28)))</f>
        <v/>
      </c>
      <c r="I97" s="7">
        <f>IF(H97="","",ABS(H97-$L$12))</f>
        <v/>
      </c>
    </row>
    <row r="98">
      <c r="D98" s="6">
        <f>IF(B98="","",WEEKDAY(B98,2)-1)</f>
        <v/>
      </c>
      <c r="E98" s="7">
        <f>IF(OR(C98="",$L$8&lt;$L$9),"",AVERAGEIFS($C$7:$C$206,$D$7:$D$206,D98,$G$7:$G$206,"&gt;="&amp;($L$6-28),$G$7:$G$206,"&lt;"&amp;$L$6))</f>
        <v/>
      </c>
      <c r="F98" s="7">
        <f>IF(C98="","",C98-E98)</f>
        <v/>
      </c>
      <c r="G98" s="6">
        <f>IF(C98="","",ROW()-6)</f>
        <v/>
      </c>
      <c r="H98" s="7">
        <f>IF(OR(C98="",$L$8&lt;$L$9,G98&lt;$L$6-28,G98&gt;$L$6),"",F98-$L$10*(G98-($L$6-28)))</f>
        <v/>
      </c>
      <c r="I98" s="7">
        <f>IF(H98="","",ABS(H98-$L$12))</f>
        <v/>
      </c>
    </row>
    <row r="99">
      <c r="D99" s="6">
        <f>IF(B99="","",WEEKDAY(B99,2)-1)</f>
        <v/>
      </c>
      <c r="E99" s="7">
        <f>IF(OR(C99="",$L$8&lt;$L$9),"",AVERAGEIFS($C$7:$C$206,$D$7:$D$206,D99,$G$7:$G$206,"&gt;="&amp;($L$6-28),$G$7:$G$206,"&lt;"&amp;$L$6))</f>
        <v/>
      </c>
      <c r="F99" s="7">
        <f>IF(C99="","",C99-E99)</f>
        <v/>
      </c>
      <c r="G99" s="6">
        <f>IF(C99="","",ROW()-6)</f>
        <v/>
      </c>
      <c r="H99" s="7">
        <f>IF(OR(C99="",$L$8&lt;$L$9,G99&lt;$L$6-28,G99&gt;$L$6),"",F99-$L$10*(G99-($L$6-28)))</f>
        <v/>
      </c>
      <c r="I99" s="7">
        <f>IF(H99="","",ABS(H99-$L$12))</f>
        <v/>
      </c>
    </row>
    <row r="100">
      <c r="D100" s="6">
        <f>IF(B100="","",WEEKDAY(B100,2)-1)</f>
        <v/>
      </c>
      <c r="E100" s="7">
        <f>IF(OR(C100="",$L$8&lt;$L$9),"",AVERAGEIFS($C$7:$C$206,$D$7:$D$206,D100,$G$7:$G$206,"&gt;="&amp;($L$6-28),$G$7:$G$206,"&lt;"&amp;$L$6))</f>
        <v/>
      </c>
      <c r="F100" s="7">
        <f>IF(C100="","",C100-E100)</f>
        <v/>
      </c>
      <c r="G100" s="6">
        <f>IF(C100="","",ROW()-6)</f>
        <v/>
      </c>
      <c r="H100" s="7">
        <f>IF(OR(C100="",$L$8&lt;$L$9,G100&lt;$L$6-28,G100&gt;$L$6),"",F100-$L$10*(G100-($L$6-28)))</f>
        <v/>
      </c>
      <c r="I100" s="7">
        <f>IF(H100="","",ABS(H100-$L$12))</f>
        <v/>
      </c>
    </row>
    <row r="101">
      <c r="D101" s="6">
        <f>IF(B101="","",WEEKDAY(B101,2)-1)</f>
        <v/>
      </c>
      <c r="E101" s="7">
        <f>IF(OR(C101="",$L$8&lt;$L$9),"",AVERAGEIFS($C$7:$C$206,$D$7:$D$206,D101,$G$7:$G$206,"&gt;="&amp;($L$6-28),$G$7:$G$206,"&lt;"&amp;$L$6))</f>
        <v/>
      </c>
      <c r="F101" s="7">
        <f>IF(C101="","",C101-E101)</f>
        <v/>
      </c>
      <c r="G101" s="6">
        <f>IF(C101="","",ROW()-6)</f>
        <v/>
      </c>
      <c r="H101" s="7">
        <f>IF(OR(C101="",$L$8&lt;$L$9,G101&lt;$L$6-28,G101&gt;$L$6),"",F101-$L$10*(G101-($L$6-28)))</f>
        <v/>
      </c>
      <c r="I101" s="7">
        <f>IF(H101="","",ABS(H101-$L$12))</f>
        <v/>
      </c>
    </row>
    <row r="102">
      <c r="D102" s="6">
        <f>IF(B102="","",WEEKDAY(B102,2)-1)</f>
        <v/>
      </c>
      <c r="E102" s="7">
        <f>IF(OR(C102="",$L$8&lt;$L$9),"",AVERAGEIFS($C$7:$C$206,$D$7:$D$206,D102,$G$7:$G$206,"&gt;="&amp;($L$6-28),$G$7:$G$206,"&lt;"&amp;$L$6))</f>
        <v/>
      </c>
      <c r="F102" s="7">
        <f>IF(C102="","",C102-E102)</f>
        <v/>
      </c>
      <c r="G102" s="6">
        <f>IF(C102="","",ROW()-6)</f>
        <v/>
      </c>
      <c r="H102" s="7">
        <f>IF(OR(C102="",$L$8&lt;$L$9,G102&lt;$L$6-28,G102&gt;$L$6),"",F102-$L$10*(G102-($L$6-28)))</f>
        <v/>
      </c>
      <c r="I102" s="7">
        <f>IF(H102="","",ABS(H102-$L$12))</f>
        <v/>
      </c>
    </row>
    <row r="103">
      <c r="D103" s="6">
        <f>IF(B103="","",WEEKDAY(B103,2)-1)</f>
        <v/>
      </c>
      <c r="E103" s="7">
        <f>IF(OR(C103="",$L$8&lt;$L$9),"",AVERAGEIFS($C$7:$C$206,$D$7:$D$206,D103,$G$7:$G$206,"&gt;="&amp;($L$6-28),$G$7:$G$206,"&lt;"&amp;$L$6))</f>
        <v/>
      </c>
      <c r="F103" s="7">
        <f>IF(C103="","",C103-E103)</f>
        <v/>
      </c>
      <c r="G103" s="6">
        <f>IF(C103="","",ROW()-6)</f>
        <v/>
      </c>
      <c r="H103" s="7">
        <f>IF(OR(C103="",$L$8&lt;$L$9,G103&lt;$L$6-28,G103&gt;$L$6),"",F103-$L$10*(G103-($L$6-28)))</f>
        <v/>
      </c>
      <c r="I103" s="7">
        <f>IF(H103="","",ABS(H103-$L$12))</f>
        <v/>
      </c>
    </row>
    <row r="104">
      <c r="D104" s="6">
        <f>IF(B104="","",WEEKDAY(B104,2)-1)</f>
        <v/>
      </c>
      <c r="E104" s="7">
        <f>IF(OR(C104="",$L$8&lt;$L$9),"",AVERAGEIFS($C$7:$C$206,$D$7:$D$206,D104,$G$7:$G$206,"&gt;="&amp;($L$6-28),$G$7:$G$206,"&lt;"&amp;$L$6))</f>
        <v/>
      </c>
      <c r="F104" s="7">
        <f>IF(C104="","",C104-E104)</f>
        <v/>
      </c>
      <c r="G104" s="6">
        <f>IF(C104="","",ROW()-6)</f>
        <v/>
      </c>
      <c r="H104" s="7">
        <f>IF(OR(C104="",$L$8&lt;$L$9,G104&lt;$L$6-28,G104&gt;$L$6),"",F104-$L$10*(G104-($L$6-28)))</f>
        <v/>
      </c>
      <c r="I104" s="7">
        <f>IF(H104="","",ABS(H104-$L$12))</f>
        <v/>
      </c>
    </row>
    <row r="105">
      <c r="D105" s="6">
        <f>IF(B105="","",WEEKDAY(B105,2)-1)</f>
        <v/>
      </c>
      <c r="E105" s="7">
        <f>IF(OR(C105="",$L$8&lt;$L$9),"",AVERAGEIFS($C$7:$C$206,$D$7:$D$206,D105,$G$7:$G$206,"&gt;="&amp;($L$6-28),$G$7:$G$206,"&lt;"&amp;$L$6))</f>
        <v/>
      </c>
      <c r="F105" s="7">
        <f>IF(C105="","",C105-E105)</f>
        <v/>
      </c>
      <c r="G105" s="6">
        <f>IF(C105="","",ROW()-6)</f>
        <v/>
      </c>
      <c r="H105" s="7">
        <f>IF(OR(C105="",$L$8&lt;$L$9,G105&lt;$L$6-28,G105&gt;$L$6),"",F105-$L$10*(G105-($L$6-28)))</f>
        <v/>
      </c>
      <c r="I105" s="7">
        <f>IF(H105="","",ABS(H105-$L$12))</f>
        <v/>
      </c>
    </row>
    <row r="106">
      <c r="D106" s="6">
        <f>IF(B106="","",WEEKDAY(B106,2)-1)</f>
        <v/>
      </c>
      <c r="E106" s="7">
        <f>IF(OR(C106="",$L$8&lt;$L$9),"",AVERAGEIFS($C$7:$C$206,$D$7:$D$206,D106,$G$7:$G$206,"&gt;="&amp;($L$6-28),$G$7:$G$206,"&lt;"&amp;$L$6))</f>
        <v/>
      </c>
      <c r="F106" s="7">
        <f>IF(C106="","",C106-E106)</f>
        <v/>
      </c>
      <c r="G106" s="6">
        <f>IF(C106="","",ROW()-6)</f>
        <v/>
      </c>
      <c r="H106" s="7">
        <f>IF(OR(C106="",$L$8&lt;$L$9,G106&lt;$L$6-28,G106&gt;$L$6),"",F106-$L$10*(G106-($L$6-28)))</f>
        <v/>
      </c>
      <c r="I106" s="7">
        <f>IF(H106="","",ABS(H106-$L$12))</f>
        <v/>
      </c>
    </row>
    <row r="107">
      <c r="D107" s="6">
        <f>IF(B107="","",WEEKDAY(B107,2)-1)</f>
        <v/>
      </c>
      <c r="E107" s="7">
        <f>IF(OR(C107="",$L$8&lt;$L$9),"",AVERAGEIFS($C$7:$C$206,$D$7:$D$206,D107,$G$7:$G$206,"&gt;="&amp;($L$6-28),$G$7:$G$206,"&lt;"&amp;$L$6))</f>
        <v/>
      </c>
      <c r="F107" s="7">
        <f>IF(C107="","",C107-E107)</f>
        <v/>
      </c>
      <c r="G107" s="6">
        <f>IF(C107="","",ROW()-6)</f>
        <v/>
      </c>
      <c r="H107" s="7">
        <f>IF(OR(C107="",$L$8&lt;$L$9,G107&lt;$L$6-28,G107&gt;$L$6),"",F107-$L$10*(G107-($L$6-28)))</f>
        <v/>
      </c>
      <c r="I107" s="7">
        <f>IF(H107="","",ABS(H107-$L$12))</f>
        <v/>
      </c>
    </row>
    <row r="108">
      <c r="D108" s="6">
        <f>IF(B108="","",WEEKDAY(B108,2)-1)</f>
        <v/>
      </c>
      <c r="E108" s="7">
        <f>IF(OR(C108="",$L$8&lt;$L$9),"",AVERAGEIFS($C$7:$C$206,$D$7:$D$206,D108,$G$7:$G$206,"&gt;="&amp;($L$6-28),$G$7:$G$206,"&lt;"&amp;$L$6))</f>
        <v/>
      </c>
      <c r="F108" s="7">
        <f>IF(C108="","",C108-E108)</f>
        <v/>
      </c>
      <c r="G108" s="6">
        <f>IF(C108="","",ROW()-6)</f>
        <v/>
      </c>
      <c r="H108" s="7">
        <f>IF(OR(C108="",$L$8&lt;$L$9,G108&lt;$L$6-28,G108&gt;$L$6),"",F108-$L$10*(G108-($L$6-28)))</f>
        <v/>
      </c>
      <c r="I108" s="7">
        <f>IF(H108="","",ABS(H108-$L$12))</f>
        <v/>
      </c>
    </row>
    <row r="109">
      <c r="D109" s="6">
        <f>IF(B109="","",WEEKDAY(B109,2)-1)</f>
        <v/>
      </c>
      <c r="E109" s="7">
        <f>IF(OR(C109="",$L$8&lt;$L$9),"",AVERAGEIFS($C$7:$C$206,$D$7:$D$206,D109,$G$7:$G$206,"&gt;="&amp;($L$6-28),$G$7:$G$206,"&lt;"&amp;$L$6))</f>
        <v/>
      </c>
      <c r="F109" s="7">
        <f>IF(C109="","",C109-E109)</f>
        <v/>
      </c>
      <c r="G109" s="6">
        <f>IF(C109="","",ROW()-6)</f>
        <v/>
      </c>
      <c r="H109" s="7">
        <f>IF(OR(C109="",$L$8&lt;$L$9,G109&lt;$L$6-28,G109&gt;$L$6),"",F109-$L$10*(G109-($L$6-28)))</f>
        <v/>
      </c>
      <c r="I109" s="7">
        <f>IF(H109="","",ABS(H109-$L$12))</f>
        <v/>
      </c>
    </row>
    <row r="110">
      <c r="D110" s="6">
        <f>IF(B110="","",WEEKDAY(B110,2)-1)</f>
        <v/>
      </c>
      <c r="E110" s="7">
        <f>IF(OR(C110="",$L$8&lt;$L$9),"",AVERAGEIFS($C$7:$C$206,$D$7:$D$206,D110,$G$7:$G$206,"&gt;="&amp;($L$6-28),$G$7:$G$206,"&lt;"&amp;$L$6))</f>
        <v/>
      </c>
      <c r="F110" s="7">
        <f>IF(C110="","",C110-E110)</f>
        <v/>
      </c>
      <c r="G110" s="6">
        <f>IF(C110="","",ROW()-6)</f>
        <v/>
      </c>
      <c r="H110" s="7">
        <f>IF(OR(C110="",$L$8&lt;$L$9,G110&lt;$L$6-28,G110&gt;$L$6),"",F110-$L$10*(G110-($L$6-28)))</f>
        <v/>
      </c>
      <c r="I110" s="7">
        <f>IF(H110="","",ABS(H110-$L$12))</f>
        <v/>
      </c>
    </row>
    <row r="111">
      <c r="D111" s="6">
        <f>IF(B111="","",WEEKDAY(B111,2)-1)</f>
        <v/>
      </c>
      <c r="E111" s="7">
        <f>IF(OR(C111="",$L$8&lt;$L$9),"",AVERAGEIFS($C$7:$C$206,$D$7:$D$206,D111,$G$7:$G$206,"&gt;="&amp;($L$6-28),$G$7:$G$206,"&lt;"&amp;$L$6))</f>
        <v/>
      </c>
      <c r="F111" s="7">
        <f>IF(C111="","",C111-E111)</f>
        <v/>
      </c>
      <c r="G111" s="6">
        <f>IF(C111="","",ROW()-6)</f>
        <v/>
      </c>
      <c r="H111" s="7">
        <f>IF(OR(C111="",$L$8&lt;$L$9,G111&lt;$L$6-28,G111&gt;$L$6),"",F111-$L$10*(G111-($L$6-28)))</f>
        <v/>
      </c>
      <c r="I111" s="7">
        <f>IF(H111="","",ABS(H111-$L$12))</f>
        <v/>
      </c>
    </row>
    <row r="112">
      <c r="D112" s="6">
        <f>IF(B112="","",WEEKDAY(B112,2)-1)</f>
        <v/>
      </c>
      <c r="E112" s="7">
        <f>IF(OR(C112="",$L$8&lt;$L$9),"",AVERAGEIFS($C$7:$C$206,$D$7:$D$206,D112,$G$7:$G$206,"&gt;="&amp;($L$6-28),$G$7:$G$206,"&lt;"&amp;$L$6))</f>
        <v/>
      </c>
      <c r="F112" s="7">
        <f>IF(C112="","",C112-E112)</f>
        <v/>
      </c>
      <c r="G112" s="6">
        <f>IF(C112="","",ROW()-6)</f>
        <v/>
      </c>
      <c r="H112" s="7">
        <f>IF(OR(C112="",$L$8&lt;$L$9,G112&lt;$L$6-28,G112&gt;$L$6),"",F112-$L$10*(G112-($L$6-28)))</f>
        <v/>
      </c>
      <c r="I112" s="7">
        <f>IF(H112="","",ABS(H112-$L$12))</f>
        <v/>
      </c>
    </row>
    <row r="113">
      <c r="D113" s="6">
        <f>IF(B113="","",WEEKDAY(B113,2)-1)</f>
        <v/>
      </c>
      <c r="E113" s="7">
        <f>IF(OR(C113="",$L$8&lt;$L$9),"",AVERAGEIFS($C$7:$C$206,$D$7:$D$206,D113,$G$7:$G$206,"&gt;="&amp;($L$6-28),$G$7:$G$206,"&lt;"&amp;$L$6))</f>
        <v/>
      </c>
      <c r="F113" s="7">
        <f>IF(C113="","",C113-E113)</f>
        <v/>
      </c>
      <c r="G113" s="6">
        <f>IF(C113="","",ROW()-6)</f>
        <v/>
      </c>
      <c r="H113" s="7">
        <f>IF(OR(C113="",$L$8&lt;$L$9,G113&lt;$L$6-28,G113&gt;$L$6),"",F113-$L$10*(G113-($L$6-28)))</f>
        <v/>
      </c>
      <c r="I113" s="7">
        <f>IF(H113="","",ABS(H113-$L$12))</f>
        <v/>
      </c>
    </row>
    <row r="114">
      <c r="D114" s="6">
        <f>IF(B114="","",WEEKDAY(B114,2)-1)</f>
        <v/>
      </c>
      <c r="E114" s="7">
        <f>IF(OR(C114="",$L$8&lt;$L$9),"",AVERAGEIFS($C$7:$C$206,$D$7:$D$206,D114,$G$7:$G$206,"&gt;="&amp;($L$6-28),$G$7:$G$206,"&lt;"&amp;$L$6))</f>
        <v/>
      </c>
      <c r="F114" s="7">
        <f>IF(C114="","",C114-E114)</f>
        <v/>
      </c>
      <c r="G114" s="6">
        <f>IF(C114="","",ROW()-6)</f>
        <v/>
      </c>
      <c r="H114" s="7">
        <f>IF(OR(C114="",$L$8&lt;$L$9,G114&lt;$L$6-28,G114&gt;$L$6),"",F114-$L$10*(G114-($L$6-28)))</f>
        <v/>
      </c>
      <c r="I114" s="7">
        <f>IF(H114="","",ABS(H114-$L$12))</f>
        <v/>
      </c>
    </row>
    <row r="115">
      <c r="D115" s="6">
        <f>IF(B115="","",WEEKDAY(B115,2)-1)</f>
        <v/>
      </c>
      <c r="E115" s="7">
        <f>IF(OR(C115="",$L$8&lt;$L$9),"",AVERAGEIFS($C$7:$C$206,$D$7:$D$206,D115,$G$7:$G$206,"&gt;="&amp;($L$6-28),$G$7:$G$206,"&lt;"&amp;$L$6))</f>
        <v/>
      </c>
      <c r="F115" s="7">
        <f>IF(C115="","",C115-E115)</f>
        <v/>
      </c>
      <c r="G115" s="6">
        <f>IF(C115="","",ROW()-6)</f>
        <v/>
      </c>
      <c r="H115" s="7">
        <f>IF(OR(C115="",$L$8&lt;$L$9,G115&lt;$L$6-28,G115&gt;$L$6),"",F115-$L$10*(G115-($L$6-28)))</f>
        <v/>
      </c>
      <c r="I115" s="7">
        <f>IF(H115="","",ABS(H115-$L$12))</f>
        <v/>
      </c>
    </row>
    <row r="116">
      <c r="D116" s="6">
        <f>IF(B116="","",WEEKDAY(B116,2)-1)</f>
        <v/>
      </c>
      <c r="E116" s="7">
        <f>IF(OR(C116="",$L$8&lt;$L$9),"",AVERAGEIFS($C$7:$C$206,$D$7:$D$206,D116,$G$7:$G$206,"&gt;="&amp;($L$6-28),$G$7:$G$206,"&lt;"&amp;$L$6))</f>
        <v/>
      </c>
      <c r="F116" s="7">
        <f>IF(C116="","",C116-E116)</f>
        <v/>
      </c>
      <c r="G116" s="6">
        <f>IF(C116="","",ROW()-6)</f>
        <v/>
      </c>
      <c r="H116" s="7">
        <f>IF(OR(C116="",$L$8&lt;$L$9,G116&lt;$L$6-28,G116&gt;$L$6),"",F116-$L$10*(G116-($L$6-28)))</f>
        <v/>
      </c>
      <c r="I116" s="7">
        <f>IF(H116="","",ABS(H116-$L$12))</f>
        <v/>
      </c>
    </row>
    <row r="117">
      <c r="D117" s="6">
        <f>IF(B117="","",WEEKDAY(B117,2)-1)</f>
        <v/>
      </c>
      <c r="E117" s="7">
        <f>IF(OR(C117="",$L$8&lt;$L$9),"",AVERAGEIFS($C$7:$C$206,$D$7:$D$206,D117,$G$7:$G$206,"&gt;="&amp;($L$6-28),$G$7:$G$206,"&lt;"&amp;$L$6))</f>
        <v/>
      </c>
      <c r="F117" s="7">
        <f>IF(C117="","",C117-E117)</f>
        <v/>
      </c>
      <c r="G117" s="6">
        <f>IF(C117="","",ROW()-6)</f>
        <v/>
      </c>
      <c r="H117" s="7">
        <f>IF(OR(C117="",$L$8&lt;$L$9,G117&lt;$L$6-28,G117&gt;$L$6),"",F117-$L$10*(G117-($L$6-28)))</f>
        <v/>
      </c>
      <c r="I117" s="7">
        <f>IF(H117="","",ABS(H117-$L$12))</f>
        <v/>
      </c>
    </row>
    <row r="118">
      <c r="D118" s="6">
        <f>IF(B118="","",WEEKDAY(B118,2)-1)</f>
        <v/>
      </c>
      <c r="E118" s="7">
        <f>IF(OR(C118="",$L$8&lt;$L$9),"",AVERAGEIFS($C$7:$C$206,$D$7:$D$206,D118,$G$7:$G$206,"&gt;="&amp;($L$6-28),$G$7:$G$206,"&lt;"&amp;$L$6))</f>
        <v/>
      </c>
      <c r="F118" s="7">
        <f>IF(C118="","",C118-E118)</f>
        <v/>
      </c>
      <c r="G118" s="6">
        <f>IF(C118="","",ROW()-6)</f>
        <v/>
      </c>
      <c r="H118" s="7">
        <f>IF(OR(C118="",$L$8&lt;$L$9,G118&lt;$L$6-28,G118&gt;$L$6),"",F118-$L$10*(G118-($L$6-28)))</f>
        <v/>
      </c>
      <c r="I118" s="7">
        <f>IF(H118="","",ABS(H118-$L$12))</f>
        <v/>
      </c>
    </row>
    <row r="119">
      <c r="D119" s="6">
        <f>IF(B119="","",WEEKDAY(B119,2)-1)</f>
        <v/>
      </c>
      <c r="E119" s="7">
        <f>IF(OR(C119="",$L$8&lt;$L$9),"",AVERAGEIFS($C$7:$C$206,$D$7:$D$206,D119,$G$7:$G$206,"&gt;="&amp;($L$6-28),$G$7:$G$206,"&lt;"&amp;$L$6))</f>
        <v/>
      </c>
      <c r="F119" s="7">
        <f>IF(C119="","",C119-E119)</f>
        <v/>
      </c>
      <c r="G119" s="6">
        <f>IF(C119="","",ROW()-6)</f>
        <v/>
      </c>
      <c r="H119" s="7">
        <f>IF(OR(C119="",$L$8&lt;$L$9,G119&lt;$L$6-28,G119&gt;$L$6),"",F119-$L$10*(G119-($L$6-28)))</f>
        <v/>
      </c>
      <c r="I119" s="7">
        <f>IF(H119="","",ABS(H119-$L$12))</f>
        <v/>
      </c>
    </row>
    <row r="120">
      <c r="D120" s="6">
        <f>IF(B120="","",WEEKDAY(B120,2)-1)</f>
        <v/>
      </c>
      <c r="E120" s="7">
        <f>IF(OR(C120="",$L$8&lt;$L$9),"",AVERAGEIFS($C$7:$C$206,$D$7:$D$206,D120,$G$7:$G$206,"&gt;="&amp;($L$6-28),$G$7:$G$206,"&lt;"&amp;$L$6))</f>
        <v/>
      </c>
      <c r="F120" s="7">
        <f>IF(C120="","",C120-E120)</f>
        <v/>
      </c>
      <c r="G120" s="6">
        <f>IF(C120="","",ROW()-6)</f>
        <v/>
      </c>
      <c r="H120" s="7">
        <f>IF(OR(C120="",$L$8&lt;$L$9,G120&lt;$L$6-28,G120&gt;$L$6),"",F120-$L$10*(G120-($L$6-28)))</f>
        <v/>
      </c>
      <c r="I120" s="7">
        <f>IF(H120="","",ABS(H120-$L$12))</f>
        <v/>
      </c>
    </row>
    <row r="121">
      <c r="D121" s="6">
        <f>IF(B121="","",WEEKDAY(B121,2)-1)</f>
        <v/>
      </c>
      <c r="E121" s="7">
        <f>IF(OR(C121="",$L$8&lt;$L$9),"",AVERAGEIFS($C$7:$C$206,$D$7:$D$206,D121,$G$7:$G$206,"&gt;="&amp;($L$6-28),$G$7:$G$206,"&lt;"&amp;$L$6))</f>
        <v/>
      </c>
      <c r="F121" s="7">
        <f>IF(C121="","",C121-E121)</f>
        <v/>
      </c>
      <c r="G121" s="6">
        <f>IF(C121="","",ROW()-6)</f>
        <v/>
      </c>
      <c r="H121" s="7">
        <f>IF(OR(C121="",$L$8&lt;$L$9,G121&lt;$L$6-28,G121&gt;$L$6),"",F121-$L$10*(G121-($L$6-28)))</f>
        <v/>
      </c>
      <c r="I121" s="7">
        <f>IF(H121="","",ABS(H121-$L$12))</f>
        <v/>
      </c>
    </row>
    <row r="122">
      <c r="D122" s="6">
        <f>IF(B122="","",WEEKDAY(B122,2)-1)</f>
        <v/>
      </c>
      <c r="E122" s="7">
        <f>IF(OR(C122="",$L$8&lt;$L$9),"",AVERAGEIFS($C$7:$C$206,$D$7:$D$206,D122,$G$7:$G$206,"&gt;="&amp;($L$6-28),$G$7:$G$206,"&lt;"&amp;$L$6))</f>
        <v/>
      </c>
      <c r="F122" s="7">
        <f>IF(C122="","",C122-E122)</f>
        <v/>
      </c>
      <c r="G122" s="6">
        <f>IF(C122="","",ROW()-6)</f>
        <v/>
      </c>
      <c r="H122" s="7">
        <f>IF(OR(C122="",$L$8&lt;$L$9,G122&lt;$L$6-28,G122&gt;$L$6),"",F122-$L$10*(G122-($L$6-28)))</f>
        <v/>
      </c>
      <c r="I122" s="7">
        <f>IF(H122="","",ABS(H122-$L$12))</f>
        <v/>
      </c>
    </row>
    <row r="123">
      <c r="D123" s="6">
        <f>IF(B123="","",WEEKDAY(B123,2)-1)</f>
        <v/>
      </c>
      <c r="E123" s="7">
        <f>IF(OR(C123="",$L$8&lt;$L$9),"",AVERAGEIFS($C$7:$C$206,$D$7:$D$206,D123,$G$7:$G$206,"&gt;="&amp;($L$6-28),$G$7:$G$206,"&lt;"&amp;$L$6))</f>
        <v/>
      </c>
      <c r="F123" s="7">
        <f>IF(C123="","",C123-E123)</f>
        <v/>
      </c>
      <c r="G123" s="6">
        <f>IF(C123="","",ROW()-6)</f>
        <v/>
      </c>
      <c r="H123" s="7">
        <f>IF(OR(C123="",$L$8&lt;$L$9,G123&lt;$L$6-28,G123&gt;$L$6),"",F123-$L$10*(G123-($L$6-28)))</f>
        <v/>
      </c>
      <c r="I123" s="7">
        <f>IF(H123="","",ABS(H123-$L$12))</f>
        <v/>
      </c>
    </row>
    <row r="124">
      <c r="D124" s="6">
        <f>IF(B124="","",WEEKDAY(B124,2)-1)</f>
        <v/>
      </c>
      <c r="E124" s="7">
        <f>IF(OR(C124="",$L$8&lt;$L$9),"",AVERAGEIFS($C$7:$C$206,$D$7:$D$206,D124,$G$7:$G$206,"&gt;="&amp;($L$6-28),$G$7:$G$206,"&lt;"&amp;$L$6))</f>
        <v/>
      </c>
      <c r="F124" s="7">
        <f>IF(C124="","",C124-E124)</f>
        <v/>
      </c>
      <c r="G124" s="6">
        <f>IF(C124="","",ROW()-6)</f>
        <v/>
      </c>
      <c r="H124" s="7">
        <f>IF(OR(C124="",$L$8&lt;$L$9,G124&lt;$L$6-28,G124&gt;$L$6),"",F124-$L$10*(G124-($L$6-28)))</f>
        <v/>
      </c>
      <c r="I124" s="7">
        <f>IF(H124="","",ABS(H124-$L$12))</f>
        <v/>
      </c>
    </row>
    <row r="125">
      <c r="D125" s="6">
        <f>IF(B125="","",WEEKDAY(B125,2)-1)</f>
        <v/>
      </c>
      <c r="E125" s="7">
        <f>IF(OR(C125="",$L$8&lt;$L$9),"",AVERAGEIFS($C$7:$C$206,$D$7:$D$206,D125,$G$7:$G$206,"&gt;="&amp;($L$6-28),$G$7:$G$206,"&lt;"&amp;$L$6))</f>
        <v/>
      </c>
      <c r="F125" s="7">
        <f>IF(C125="","",C125-E125)</f>
        <v/>
      </c>
      <c r="G125" s="6">
        <f>IF(C125="","",ROW()-6)</f>
        <v/>
      </c>
      <c r="H125" s="7">
        <f>IF(OR(C125="",$L$8&lt;$L$9,G125&lt;$L$6-28,G125&gt;$L$6),"",F125-$L$10*(G125-($L$6-28)))</f>
        <v/>
      </c>
      <c r="I125" s="7">
        <f>IF(H125="","",ABS(H125-$L$12))</f>
        <v/>
      </c>
    </row>
    <row r="126">
      <c r="D126" s="6">
        <f>IF(B126="","",WEEKDAY(B126,2)-1)</f>
        <v/>
      </c>
      <c r="E126" s="7">
        <f>IF(OR(C126="",$L$8&lt;$L$9),"",AVERAGEIFS($C$7:$C$206,$D$7:$D$206,D126,$G$7:$G$206,"&gt;="&amp;($L$6-28),$G$7:$G$206,"&lt;"&amp;$L$6))</f>
        <v/>
      </c>
      <c r="F126" s="7">
        <f>IF(C126="","",C126-E126)</f>
        <v/>
      </c>
      <c r="G126" s="6">
        <f>IF(C126="","",ROW()-6)</f>
        <v/>
      </c>
      <c r="H126" s="7">
        <f>IF(OR(C126="",$L$8&lt;$L$9,G126&lt;$L$6-28,G126&gt;$L$6),"",F126-$L$10*(G126-($L$6-28)))</f>
        <v/>
      </c>
      <c r="I126" s="7">
        <f>IF(H126="","",ABS(H126-$L$12))</f>
        <v/>
      </c>
    </row>
    <row r="127">
      <c r="D127" s="6">
        <f>IF(B127="","",WEEKDAY(B127,2)-1)</f>
        <v/>
      </c>
      <c r="E127" s="7">
        <f>IF(OR(C127="",$L$8&lt;$L$9),"",AVERAGEIFS($C$7:$C$206,$D$7:$D$206,D127,$G$7:$G$206,"&gt;="&amp;($L$6-28),$G$7:$G$206,"&lt;"&amp;$L$6))</f>
        <v/>
      </c>
      <c r="F127" s="7">
        <f>IF(C127="","",C127-E127)</f>
        <v/>
      </c>
      <c r="G127" s="6">
        <f>IF(C127="","",ROW()-6)</f>
        <v/>
      </c>
      <c r="H127" s="7">
        <f>IF(OR(C127="",$L$8&lt;$L$9,G127&lt;$L$6-28,G127&gt;$L$6),"",F127-$L$10*(G127-($L$6-28)))</f>
        <v/>
      </c>
      <c r="I127" s="7">
        <f>IF(H127="","",ABS(H127-$L$12))</f>
        <v/>
      </c>
    </row>
    <row r="128">
      <c r="D128" s="6">
        <f>IF(B128="","",WEEKDAY(B128,2)-1)</f>
        <v/>
      </c>
      <c r="E128" s="7">
        <f>IF(OR(C128="",$L$8&lt;$L$9),"",AVERAGEIFS($C$7:$C$206,$D$7:$D$206,D128,$G$7:$G$206,"&gt;="&amp;($L$6-28),$G$7:$G$206,"&lt;"&amp;$L$6))</f>
        <v/>
      </c>
      <c r="F128" s="7">
        <f>IF(C128="","",C128-E128)</f>
        <v/>
      </c>
      <c r="G128" s="6">
        <f>IF(C128="","",ROW()-6)</f>
        <v/>
      </c>
      <c r="H128" s="7">
        <f>IF(OR(C128="",$L$8&lt;$L$9,G128&lt;$L$6-28,G128&gt;$L$6),"",F128-$L$10*(G128-($L$6-28)))</f>
        <v/>
      </c>
      <c r="I128" s="7">
        <f>IF(H128="","",ABS(H128-$L$12))</f>
        <v/>
      </c>
    </row>
    <row r="129">
      <c r="D129" s="6">
        <f>IF(B129="","",WEEKDAY(B129,2)-1)</f>
        <v/>
      </c>
      <c r="E129" s="7">
        <f>IF(OR(C129="",$L$8&lt;$L$9),"",AVERAGEIFS($C$7:$C$206,$D$7:$D$206,D129,$G$7:$G$206,"&gt;="&amp;($L$6-28),$G$7:$G$206,"&lt;"&amp;$L$6))</f>
        <v/>
      </c>
      <c r="F129" s="7">
        <f>IF(C129="","",C129-E129)</f>
        <v/>
      </c>
      <c r="G129" s="6">
        <f>IF(C129="","",ROW()-6)</f>
        <v/>
      </c>
      <c r="H129" s="7">
        <f>IF(OR(C129="",$L$8&lt;$L$9,G129&lt;$L$6-28,G129&gt;$L$6),"",F129-$L$10*(G129-($L$6-28)))</f>
        <v/>
      </c>
      <c r="I129" s="7">
        <f>IF(H129="","",ABS(H129-$L$12))</f>
        <v/>
      </c>
    </row>
    <row r="130">
      <c r="D130" s="6">
        <f>IF(B130="","",WEEKDAY(B130,2)-1)</f>
        <v/>
      </c>
      <c r="E130" s="7">
        <f>IF(OR(C130="",$L$8&lt;$L$9),"",AVERAGEIFS($C$7:$C$206,$D$7:$D$206,D130,$G$7:$G$206,"&gt;="&amp;($L$6-28),$G$7:$G$206,"&lt;"&amp;$L$6))</f>
        <v/>
      </c>
      <c r="F130" s="7">
        <f>IF(C130="","",C130-E130)</f>
        <v/>
      </c>
      <c r="G130" s="6">
        <f>IF(C130="","",ROW()-6)</f>
        <v/>
      </c>
      <c r="H130" s="7">
        <f>IF(OR(C130="",$L$8&lt;$L$9,G130&lt;$L$6-28,G130&gt;$L$6),"",F130-$L$10*(G130-($L$6-28)))</f>
        <v/>
      </c>
      <c r="I130" s="7">
        <f>IF(H130="","",ABS(H130-$L$12))</f>
        <v/>
      </c>
    </row>
    <row r="131">
      <c r="D131" s="6">
        <f>IF(B131="","",WEEKDAY(B131,2)-1)</f>
        <v/>
      </c>
      <c r="E131" s="7">
        <f>IF(OR(C131="",$L$8&lt;$L$9),"",AVERAGEIFS($C$7:$C$206,$D$7:$D$206,D131,$G$7:$G$206,"&gt;="&amp;($L$6-28),$G$7:$G$206,"&lt;"&amp;$L$6))</f>
        <v/>
      </c>
      <c r="F131" s="7">
        <f>IF(C131="","",C131-E131)</f>
        <v/>
      </c>
      <c r="G131" s="6">
        <f>IF(C131="","",ROW()-6)</f>
        <v/>
      </c>
      <c r="H131" s="7">
        <f>IF(OR(C131="",$L$8&lt;$L$9,G131&lt;$L$6-28,G131&gt;$L$6),"",F131-$L$10*(G131-($L$6-28)))</f>
        <v/>
      </c>
      <c r="I131" s="7">
        <f>IF(H131="","",ABS(H131-$L$12))</f>
        <v/>
      </c>
    </row>
    <row r="132">
      <c r="D132" s="6">
        <f>IF(B132="","",WEEKDAY(B132,2)-1)</f>
        <v/>
      </c>
      <c r="E132" s="7">
        <f>IF(OR(C132="",$L$8&lt;$L$9),"",AVERAGEIFS($C$7:$C$206,$D$7:$D$206,D132,$G$7:$G$206,"&gt;="&amp;($L$6-28),$G$7:$G$206,"&lt;"&amp;$L$6))</f>
        <v/>
      </c>
      <c r="F132" s="7">
        <f>IF(C132="","",C132-E132)</f>
        <v/>
      </c>
      <c r="G132" s="6">
        <f>IF(C132="","",ROW()-6)</f>
        <v/>
      </c>
      <c r="H132" s="7">
        <f>IF(OR(C132="",$L$8&lt;$L$9,G132&lt;$L$6-28,G132&gt;$L$6),"",F132-$L$10*(G132-($L$6-28)))</f>
        <v/>
      </c>
      <c r="I132" s="7">
        <f>IF(H132="","",ABS(H132-$L$12))</f>
        <v/>
      </c>
    </row>
    <row r="133">
      <c r="D133" s="6">
        <f>IF(B133="","",WEEKDAY(B133,2)-1)</f>
        <v/>
      </c>
      <c r="E133" s="7">
        <f>IF(OR(C133="",$L$8&lt;$L$9),"",AVERAGEIFS($C$7:$C$206,$D$7:$D$206,D133,$G$7:$G$206,"&gt;="&amp;($L$6-28),$G$7:$G$206,"&lt;"&amp;$L$6))</f>
        <v/>
      </c>
      <c r="F133" s="7">
        <f>IF(C133="","",C133-E133)</f>
        <v/>
      </c>
      <c r="G133" s="6">
        <f>IF(C133="","",ROW()-6)</f>
        <v/>
      </c>
      <c r="H133" s="7">
        <f>IF(OR(C133="",$L$8&lt;$L$9,G133&lt;$L$6-28,G133&gt;$L$6),"",F133-$L$10*(G133-($L$6-28)))</f>
        <v/>
      </c>
      <c r="I133" s="7">
        <f>IF(H133="","",ABS(H133-$L$12))</f>
        <v/>
      </c>
    </row>
    <row r="134">
      <c r="D134" s="6">
        <f>IF(B134="","",WEEKDAY(B134,2)-1)</f>
        <v/>
      </c>
      <c r="E134" s="7">
        <f>IF(OR(C134="",$L$8&lt;$L$9),"",AVERAGEIFS($C$7:$C$206,$D$7:$D$206,D134,$G$7:$G$206,"&gt;="&amp;($L$6-28),$G$7:$G$206,"&lt;"&amp;$L$6))</f>
        <v/>
      </c>
      <c r="F134" s="7">
        <f>IF(C134="","",C134-E134)</f>
        <v/>
      </c>
      <c r="G134" s="6">
        <f>IF(C134="","",ROW()-6)</f>
        <v/>
      </c>
      <c r="H134" s="7">
        <f>IF(OR(C134="",$L$8&lt;$L$9,G134&lt;$L$6-28,G134&gt;$L$6),"",F134-$L$10*(G134-($L$6-28)))</f>
        <v/>
      </c>
      <c r="I134" s="7">
        <f>IF(H134="","",ABS(H134-$L$12))</f>
        <v/>
      </c>
    </row>
    <row r="135">
      <c r="D135" s="6">
        <f>IF(B135="","",WEEKDAY(B135,2)-1)</f>
        <v/>
      </c>
      <c r="E135" s="7">
        <f>IF(OR(C135="",$L$8&lt;$L$9),"",AVERAGEIFS($C$7:$C$206,$D$7:$D$206,D135,$G$7:$G$206,"&gt;="&amp;($L$6-28),$G$7:$G$206,"&lt;"&amp;$L$6))</f>
        <v/>
      </c>
      <c r="F135" s="7">
        <f>IF(C135="","",C135-E135)</f>
        <v/>
      </c>
      <c r="G135" s="6">
        <f>IF(C135="","",ROW()-6)</f>
        <v/>
      </c>
      <c r="H135" s="7">
        <f>IF(OR(C135="",$L$8&lt;$L$9,G135&lt;$L$6-28,G135&gt;$L$6),"",F135-$L$10*(G135-($L$6-28)))</f>
        <v/>
      </c>
      <c r="I135" s="7">
        <f>IF(H135="","",ABS(H135-$L$12))</f>
        <v/>
      </c>
    </row>
    <row r="136">
      <c r="D136" s="6">
        <f>IF(B136="","",WEEKDAY(B136,2)-1)</f>
        <v/>
      </c>
      <c r="E136" s="7">
        <f>IF(OR(C136="",$L$8&lt;$L$9),"",AVERAGEIFS($C$7:$C$206,$D$7:$D$206,D136,$G$7:$G$206,"&gt;="&amp;($L$6-28),$G$7:$G$206,"&lt;"&amp;$L$6))</f>
        <v/>
      </c>
      <c r="F136" s="7">
        <f>IF(C136="","",C136-E136)</f>
        <v/>
      </c>
      <c r="G136" s="6">
        <f>IF(C136="","",ROW()-6)</f>
        <v/>
      </c>
      <c r="H136" s="7">
        <f>IF(OR(C136="",$L$8&lt;$L$9,G136&lt;$L$6-28,G136&gt;$L$6),"",F136-$L$10*(G136-($L$6-28)))</f>
        <v/>
      </c>
      <c r="I136" s="7">
        <f>IF(H136="","",ABS(H136-$L$12))</f>
        <v/>
      </c>
    </row>
    <row r="137">
      <c r="D137" s="6">
        <f>IF(B137="","",WEEKDAY(B137,2)-1)</f>
        <v/>
      </c>
      <c r="E137" s="7">
        <f>IF(OR(C137="",$L$8&lt;$L$9),"",AVERAGEIFS($C$7:$C$206,$D$7:$D$206,D137,$G$7:$G$206,"&gt;="&amp;($L$6-28),$G$7:$G$206,"&lt;"&amp;$L$6))</f>
        <v/>
      </c>
      <c r="F137" s="7">
        <f>IF(C137="","",C137-E137)</f>
        <v/>
      </c>
      <c r="G137" s="6">
        <f>IF(C137="","",ROW()-6)</f>
        <v/>
      </c>
      <c r="H137" s="7">
        <f>IF(OR(C137="",$L$8&lt;$L$9,G137&lt;$L$6-28,G137&gt;$L$6),"",F137-$L$10*(G137-($L$6-28)))</f>
        <v/>
      </c>
      <c r="I137" s="7">
        <f>IF(H137="","",ABS(H137-$L$12))</f>
        <v/>
      </c>
    </row>
    <row r="138">
      <c r="D138" s="6">
        <f>IF(B138="","",WEEKDAY(B138,2)-1)</f>
        <v/>
      </c>
      <c r="E138" s="7">
        <f>IF(OR(C138="",$L$8&lt;$L$9),"",AVERAGEIFS($C$7:$C$206,$D$7:$D$206,D138,$G$7:$G$206,"&gt;="&amp;($L$6-28),$G$7:$G$206,"&lt;"&amp;$L$6))</f>
        <v/>
      </c>
      <c r="F138" s="7">
        <f>IF(C138="","",C138-E138)</f>
        <v/>
      </c>
      <c r="G138" s="6">
        <f>IF(C138="","",ROW()-6)</f>
        <v/>
      </c>
      <c r="H138" s="7">
        <f>IF(OR(C138="",$L$8&lt;$L$9,G138&lt;$L$6-28,G138&gt;$L$6),"",F138-$L$10*(G138-($L$6-28)))</f>
        <v/>
      </c>
      <c r="I138" s="7">
        <f>IF(H138="","",ABS(H138-$L$12))</f>
        <v/>
      </c>
    </row>
    <row r="139">
      <c r="D139" s="6">
        <f>IF(B139="","",WEEKDAY(B139,2)-1)</f>
        <v/>
      </c>
      <c r="E139" s="7">
        <f>IF(OR(C139="",$L$8&lt;$L$9),"",AVERAGEIFS($C$7:$C$206,$D$7:$D$206,D139,$G$7:$G$206,"&gt;="&amp;($L$6-28),$G$7:$G$206,"&lt;"&amp;$L$6))</f>
        <v/>
      </c>
      <c r="F139" s="7">
        <f>IF(C139="","",C139-E139)</f>
        <v/>
      </c>
      <c r="G139" s="6">
        <f>IF(C139="","",ROW()-6)</f>
        <v/>
      </c>
      <c r="H139" s="7">
        <f>IF(OR(C139="",$L$8&lt;$L$9,G139&lt;$L$6-28,G139&gt;$L$6),"",F139-$L$10*(G139-($L$6-28)))</f>
        <v/>
      </c>
      <c r="I139" s="7">
        <f>IF(H139="","",ABS(H139-$L$12))</f>
        <v/>
      </c>
    </row>
    <row r="140">
      <c r="D140" s="6">
        <f>IF(B140="","",WEEKDAY(B140,2)-1)</f>
        <v/>
      </c>
      <c r="E140" s="7">
        <f>IF(OR(C140="",$L$8&lt;$L$9),"",AVERAGEIFS($C$7:$C$206,$D$7:$D$206,D140,$G$7:$G$206,"&gt;="&amp;($L$6-28),$G$7:$G$206,"&lt;"&amp;$L$6))</f>
        <v/>
      </c>
      <c r="F140" s="7">
        <f>IF(C140="","",C140-E140)</f>
        <v/>
      </c>
      <c r="G140" s="6">
        <f>IF(C140="","",ROW()-6)</f>
        <v/>
      </c>
      <c r="H140" s="7">
        <f>IF(OR(C140="",$L$8&lt;$L$9,G140&lt;$L$6-28,G140&gt;$L$6),"",F140-$L$10*(G140-($L$6-28)))</f>
        <v/>
      </c>
      <c r="I140" s="7">
        <f>IF(H140="","",ABS(H140-$L$12))</f>
        <v/>
      </c>
    </row>
    <row r="141">
      <c r="D141" s="6">
        <f>IF(B141="","",WEEKDAY(B141,2)-1)</f>
        <v/>
      </c>
      <c r="E141" s="7">
        <f>IF(OR(C141="",$L$8&lt;$L$9),"",AVERAGEIFS($C$7:$C$206,$D$7:$D$206,D141,$G$7:$G$206,"&gt;="&amp;($L$6-28),$G$7:$G$206,"&lt;"&amp;$L$6))</f>
        <v/>
      </c>
      <c r="F141" s="7">
        <f>IF(C141="","",C141-E141)</f>
        <v/>
      </c>
      <c r="G141" s="6">
        <f>IF(C141="","",ROW()-6)</f>
        <v/>
      </c>
      <c r="H141" s="7">
        <f>IF(OR(C141="",$L$8&lt;$L$9,G141&lt;$L$6-28,G141&gt;$L$6),"",F141-$L$10*(G141-($L$6-28)))</f>
        <v/>
      </c>
      <c r="I141" s="7">
        <f>IF(H141="","",ABS(H141-$L$12))</f>
        <v/>
      </c>
    </row>
    <row r="142">
      <c r="D142" s="6">
        <f>IF(B142="","",WEEKDAY(B142,2)-1)</f>
        <v/>
      </c>
      <c r="E142" s="7">
        <f>IF(OR(C142="",$L$8&lt;$L$9),"",AVERAGEIFS($C$7:$C$206,$D$7:$D$206,D142,$G$7:$G$206,"&gt;="&amp;($L$6-28),$G$7:$G$206,"&lt;"&amp;$L$6))</f>
        <v/>
      </c>
      <c r="F142" s="7">
        <f>IF(C142="","",C142-E142)</f>
        <v/>
      </c>
      <c r="G142" s="6">
        <f>IF(C142="","",ROW()-6)</f>
        <v/>
      </c>
      <c r="H142" s="7">
        <f>IF(OR(C142="",$L$8&lt;$L$9,G142&lt;$L$6-28,G142&gt;$L$6),"",F142-$L$10*(G142-($L$6-28)))</f>
        <v/>
      </c>
      <c r="I142" s="7">
        <f>IF(H142="","",ABS(H142-$L$12))</f>
        <v/>
      </c>
    </row>
    <row r="143">
      <c r="D143" s="6">
        <f>IF(B143="","",WEEKDAY(B143,2)-1)</f>
        <v/>
      </c>
      <c r="E143" s="7">
        <f>IF(OR(C143="",$L$8&lt;$L$9),"",AVERAGEIFS($C$7:$C$206,$D$7:$D$206,D143,$G$7:$G$206,"&gt;="&amp;($L$6-28),$G$7:$G$206,"&lt;"&amp;$L$6))</f>
        <v/>
      </c>
      <c r="F143" s="7">
        <f>IF(C143="","",C143-E143)</f>
        <v/>
      </c>
      <c r="G143" s="6">
        <f>IF(C143="","",ROW()-6)</f>
        <v/>
      </c>
      <c r="H143" s="7">
        <f>IF(OR(C143="",$L$8&lt;$L$9,G143&lt;$L$6-28,G143&gt;$L$6),"",F143-$L$10*(G143-($L$6-28)))</f>
        <v/>
      </c>
      <c r="I143" s="7">
        <f>IF(H143="","",ABS(H143-$L$12))</f>
        <v/>
      </c>
    </row>
    <row r="144">
      <c r="D144" s="6">
        <f>IF(B144="","",WEEKDAY(B144,2)-1)</f>
        <v/>
      </c>
      <c r="E144" s="7">
        <f>IF(OR(C144="",$L$8&lt;$L$9),"",AVERAGEIFS($C$7:$C$206,$D$7:$D$206,D144,$G$7:$G$206,"&gt;="&amp;($L$6-28),$G$7:$G$206,"&lt;"&amp;$L$6))</f>
        <v/>
      </c>
      <c r="F144" s="7">
        <f>IF(C144="","",C144-E144)</f>
        <v/>
      </c>
      <c r="G144" s="6">
        <f>IF(C144="","",ROW()-6)</f>
        <v/>
      </c>
      <c r="H144" s="7">
        <f>IF(OR(C144="",$L$8&lt;$L$9,G144&lt;$L$6-28,G144&gt;$L$6),"",F144-$L$10*(G144-($L$6-28)))</f>
        <v/>
      </c>
      <c r="I144" s="7">
        <f>IF(H144="","",ABS(H144-$L$12))</f>
        <v/>
      </c>
    </row>
    <row r="145">
      <c r="D145" s="6">
        <f>IF(B145="","",WEEKDAY(B145,2)-1)</f>
        <v/>
      </c>
      <c r="E145" s="7">
        <f>IF(OR(C145="",$L$8&lt;$L$9),"",AVERAGEIFS($C$7:$C$206,$D$7:$D$206,D145,$G$7:$G$206,"&gt;="&amp;($L$6-28),$G$7:$G$206,"&lt;"&amp;$L$6))</f>
        <v/>
      </c>
      <c r="F145" s="7">
        <f>IF(C145="","",C145-E145)</f>
        <v/>
      </c>
      <c r="G145" s="6">
        <f>IF(C145="","",ROW()-6)</f>
        <v/>
      </c>
      <c r="H145" s="7">
        <f>IF(OR(C145="",$L$8&lt;$L$9,G145&lt;$L$6-28,G145&gt;$L$6),"",F145-$L$10*(G145-($L$6-28)))</f>
        <v/>
      </c>
      <c r="I145" s="7">
        <f>IF(H145="","",ABS(H145-$L$12))</f>
        <v/>
      </c>
    </row>
    <row r="146">
      <c r="D146" s="6">
        <f>IF(B146="","",WEEKDAY(B146,2)-1)</f>
        <v/>
      </c>
      <c r="E146" s="7">
        <f>IF(OR(C146="",$L$8&lt;$L$9),"",AVERAGEIFS($C$7:$C$206,$D$7:$D$206,D146,$G$7:$G$206,"&gt;="&amp;($L$6-28),$G$7:$G$206,"&lt;"&amp;$L$6))</f>
        <v/>
      </c>
      <c r="F146" s="7">
        <f>IF(C146="","",C146-E146)</f>
        <v/>
      </c>
      <c r="G146" s="6">
        <f>IF(C146="","",ROW()-6)</f>
        <v/>
      </c>
      <c r="H146" s="7">
        <f>IF(OR(C146="",$L$8&lt;$L$9,G146&lt;$L$6-28,G146&gt;$L$6),"",F146-$L$10*(G146-($L$6-28)))</f>
        <v/>
      </c>
      <c r="I146" s="7">
        <f>IF(H146="","",ABS(H146-$L$12))</f>
        <v/>
      </c>
    </row>
    <row r="147">
      <c r="D147" s="6">
        <f>IF(B147="","",WEEKDAY(B147,2)-1)</f>
        <v/>
      </c>
      <c r="E147" s="7">
        <f>IF(OR(C147="",$L$8&lt;$L$9),"",AVERAGEIFS($C$7:$C$206,$D$7:$D$206,D147,$G$7:$G$206,"&gt;="&amp;($L$6-28),$G$7:$G$206,"&lt;"&amp;$L$6))</f>
        <v/>
      </c>
      <c r="F147" s="7">
        <f>IF(C147="","",C147-E147)</f>
        <v/>
      </c>
      <c r="G147" s="6">
        <f>IF(C147="","",ROW()-6)</f>
        <v/>
      </c>
      <c r="H147" s="7">
        <f>IF(OR(C147="",$L$8&lt;$L$9,G147&lt;$L$6-28,G147&gt;$L$6),"",F147-$L$10*(G147-($L$6-28)))</f>
        <v/>
      </c>
      <c r="I147" s="7">
        <f>IF(H147="","",ABS(H147-$L$12))</f>
        <v/>
      </c>
    </row>
    <row r="148">
      <c r="D148" s="6">
        <f>IF(B148="","",WEEKDAY(B148,2)-1)</f>
        <v/>
      </c>
      <c r="E148" s="7">
        <f>IF(OR(C148="",$L$8&lt;$L$9),"",AVERAGEIFS($C$7:$C$206,$D$7:$D$206,D148,$G$7:$G$206,"&gt;="&amp;($L$6-28),$G$7:$G$206,"&lt;"&amp;$L$6))</f>
        <v/>
      </c>
      <c r="F148" s="7">
        <f>IF(C148="","",C148-E148)</f>
        <v/>
      </c>
      <c r="G148" s="6">
        <f>IF(C148="","",ROW()-6)</f>
        <v/>
      </c>
      <c r="H148" s="7">
        <f>IF(OR(C148="",$L$8&lt;$L$9,G148&lt;$L$6-28,G148&gt;$L$6),"",F148-$L$10*(G148-($L$6-28)))</f>
        <v/>
      </c>
      <c r="I148" s="7">
        <f>IF(H148="","",ABS(H148-$L$12))</f>
        <v/>
      </c>
    </row>
    <row r="149">
      <c r="D149" s="6">
        <f>IF(B149="","",WEEKDAY(B149,2)-1)</f>
        <v/>
      </c>
      <c r="E149" s="7">
        <f>IF(OR(C149="",$L$8&lt;$L$9),"",AVERAGEIFS($C$7:$C$206,$D$7:$D$206,D149,$G$7:$G$206,"&gt;="&amp;($L$6-28),$G$7:$G$206,"&lt;"&amp;$L$6))</f>
        <v/>
      </c>
      <c r="F149" s="7">
        <f>IF(C149="","",C149-E149)</f>
        <v/>
      </c>
      <c r="G149" s="6">
        <f>IF(C149="","",ROW()-6)</f>
        <v/>
      </c>
      <c r="H149" s="7">
        <f>IF(OR(C149="",$L$8&lt;$L$9,G149&lt;$L$6-28,G149&gt;$L$6),"",F149-$L$10*(G149-($L$6-28)))</f>
        <v/>
      </c>
      <c r="I149" s="7">
        <f>IF(H149="","",ABS(H149-$L$12))</f>
        <v/>
      </c>
    </row>
    <row r="150">
      <c r="D150" s="6">
        <f>IF(B150="","",WEEKDAY(B150,2)-1)</f>
        <v/>
      </c>
      <c r="E150" s="7">
        <f>IF(OR(C150="",$L$8&lt;$L$9),"",AVERAGEIFS($C$7:$C$206,$D$7:$D$206,D150,$G$7:$G$206,"&gt;="&amp;($L$6-28),$G$7:$G$206,"&lt;"&amp;$L$6))</f>
        <v/>
      </c>
      <c r="F150" s="7">
        <f>IF(C150="","",C150-E150)</f>
        <v/>
      </c>
      <c r="G150" s="6">
        <f>IF(C150="","",ROW()-6)</f>
        <v/>
      </c>
      <c r="H150" s="7">
        <f>IF(OR(C150="",$L$8&lt;$L$9,G150&lt;$L$6-28,G150&gt;$L$6),"",F150-$L$10*(G150-($L$6-28)))</f>
        <v/>
      </c>
      <c r="I150" s="7">
        <f>IF(H150="","",ABS(H150-$L$12))</f>
        <v/>
      </c>
    </row>
    <row r="151">
      <c r="D151" s="6">
        <f>IF(B151="","",WEEKDAY(B151,2)-1)</f>
        <v/>
      </c>
      <c r="E151" s="7">
        <f>IF(OR(C151="",$L$8&lt;$L$9),"",AVERAGEIFS($C$7:$C$206,$D$7:$D$206,D151,$G$7:$G$206,"&gt;="&amp;($L$6-28),$G$7:$G$206,"&lt;"&amp;$L$6))</f>
        <v/>
      </c>
      <c r="F151" s="7">
        <f>IF(C151="","",C151-E151)</f>
        <v/>
      </c>
      <c r="G151" s="6">
        <f>IF(C151="","",ROW()-6)</f>
        <v/>
      </c>
      <c r="H151" s="7">
        <f>IF(OR(C151="",$L$8&lt;$L$9,G151&lt;$L$6-28,G151&gt;$L$6),"",F151-$L$10*(G151-($L$6-28)))</f>
        <v/>
      </c>
      <c r="I151" s="7">
        <f>IF(H151="","",ABS(H151-$L$12))</f>
        <v/>
      </c>
    </row>
    <row r="152">
      <c r="D152" s="6">
        <f>IF(B152="","",WEEKDAY(B152,2)-1)</f>
        <v/>
      </c>
      <c r="E152" s="7">
        <f>IF(OR(C152="",$L$8&lt;$L$9),"",AVERAGEIFS($C$7:$C$206,$D$7:$D$206,D152,$G$7:$G$206,"&gt;="&amp;($L$6-28),$G$7:$G$206,"&lt;"&amp;$L$6))</f>
        <v/>
      </c>
      <c r="F152" s="7">
        <f>IF(C152="","",C152-E152)</f>
        <v/>
      </c>
      <c r="G152" s="6">
        <f>IF(C152="","",ROW()-6)</f>
        <v/>
      </c>
      <c r="H152" s="7">
        <f>IF(OR(C152="",$L$8&lt;$L$9,G152&lt;$L$6-28,G152&gt;$L$6),"",F152-$L$10*(G152-($L$6-28)))</f>
        <v/>
      </c>
      <c r="I152" s="7">
        <f>IF(H152="","",ABS(H152-$L$12))</f>
        <v/>
      </c>
    </row>
    <row r="153">
      <c r="D153" s="6">
        <f>IF(B153="","",WEEKDAY(B153,2)-1)</f>
        <v/>
      </c>
      <c r="E153" s="7">
        <f>IF(OR(C153="",$L$8&lt;$L$9),"",AVERAGEIFS($C$7:$C$206,$D$7:$D$206,D153,$G$7:$G$206,"&gt;="&amp;($L$6-28),$G$7:$G$206,"&lt;"&amp;$L$6))</f>
        <v/>
      </c>
      <c r="F153" s="7">
        <f>IF(C153="","",C153-E153)</f>
        <v/>
      </c>
      <c r="G153" s="6">
        <f>IF(C153="","",ROW()-6)</f>
        <v/>
      </c>
      <c r="H153" s="7">
        <f>IF(OR(C153="",$L$8&lt;$L$9,G153&lt;$L$6-28,G153&gt;$L$6),"",F153-$L$10*(G153-($L$6-28)))</f>
        <v/>
      </c>
      <c r="I153" s="7">
        <f>IF(H153="","",ABS(H153-$L$12))</f>
        <v/>
      </c>
    </row>
    <row r="154">
      <c r="D154" s="6">
        <f>IF(B154="","",WEEKDAY(B154,2)-1)</f>
        <v/>
      </c>
      <c r="E154" s="7">
        <f>IF(OR(C154="",$L$8&lt;$L$9),"",AVERAGEIFS($C$7:$C$206,$D$7:$D$206,D154,$G$7:$G$206,"&gt;="&amp;($L$6-28),$G$7:$G$206,"&lt;"&amp;$L$6))</f>
        <v/>
      </c>
      <c r="F154" s="7">
        <f>IF(C154="","",C154-E154)</f>
        <v/>
      </c>
      <c r="G154" s="6">
        <f>IF(C154="","",ROW()-6)</f>
        <v/>
      </c>
      <c r="H154" s="7">
        <f>IF(OR(C154="",$L$8&lt;$L$9,G154&lt;$L$6-28,G154&gt;$L$6),"",F154-$L$10*(G154-($L$6-28)))</f>
        <v/>
      </c>
      <c r="I154" s="7">
        <f>IF(H154="","",ABS(H154-$L$12))</f>
        <v/>
      </c>
    </row>
    <row r="155">
      <c r="D155" s="6">
        <f>IF(B155="","",WEEKDAY(B155,2)-1)</f>
        <v/>
      </c>
      <c r="E155" s="7">
        <f>IF(OR(C155="",$L$8&lt;$L$9),"",AVERAGEIFS($C$7:$C$206,$D$7:$D$206,D155,$G$7:$G$206,"&gt;="&amp;($L$6-28),$G$7:$G$206,"&lt;"&amp;$L$6))</f>
        <v/>
      </c>
      <c r="F155" s="7">
        <f>IF(C155="","",C155-E155)</f>
        <v/>
      </c>
      <c r="G155" s="6">
        <f>IF(C155="","",ROW()-6)</f>
        <v/>
      </c>
      <c r="H155" s="7">
        <f>IF(OR(C155="",$L$8&lt;$L$9,G155&lt;$L$6-28,G155&gt;$L$6),"",F155-$L$10*(G155-($L$6-28)))</f>
        <v/>
      </c>
      <c r="I155" s="7">
        <f>IF(H155="","",ABS(H155-$L$12))</f>
        <v/>
      </c>
    </row>
    <row r="156">
      <c r="D156" s="6">
        <f>IF(B156="","",WEEKDAY(B156,2)-1)</f>
        <v/>
      </c>
      <c r="E156" s="7">
        <f>IF(OR(C156="",$L$8&lt;$L$9),"",AVERAGEIFS($C$7:$C$206,$D$7:$D$206,D156,$G$7:$G$206,"&gt;="&amp;($L$6-28),$G$7:$G$206,"&lt;"&amp;$L$6))</f>
        <v/>
      </c>
      <c r="F156" s="7">
        <f>IF(C156="","",C156-E156)</f>
        <v/>
      </c>
      <c r="G156" s="6">
        <f>IF(C156="","",ROW()-6)</f>
        <v/>
      </c>
      <c r="H156" s="7">
        <f>IF(OR(C156="",$L$8&lt;$L$9,G156&lt;$L$6-28,G156&gt;$L$6),"",F156-$L$10*(G156-($L$6-28)))</f>
        <v/>
      </c>
      <c r="I156" s="7">
        <f>IF(H156="","",ABS(H156-$L$12))</f>
        <v/>
      </c>
    </row>
    <row r="157">
      <c r="D157" s="6">
        <f>IF(B157="","",WEEKDAY(B157,2)-1)</f>
        <v/>
      </c>
      <c r="E157" s="7">
        <f>IF(OR(C157="",$L$8&lt;$L$9),"",AVERAGEIFS($C$7:$C$206,$D$7:$D$206,D157,$G$7:$G$206,"&gt;="&amp;($L$6-28),$G$7:$G$206,"&lt;"&amp;$L$6))</f>
        <v/>
      </c>
      <c r="F157" s="7">
        <f>IF(C157="","",C157-E157)</f>
        <v/>
      </c>
      <c r="G157" s="6">
        <f>IF(C157="","",ROW()-6)</f>
        <v/>
      </c>
      <c r="H157" s="7">
        <f>IF(OR(C157="",$L$8&lt;$L$9,G157&lt;$L$6-28,G157&gt;$L$6),"",F157-$L$10*(G157-($L$6-28)))</f>
        <v/>
      </c>
      <c r="I157" s="7">
        <f>IF(H157="","",ABS(H157-$L$12))</f>
        <v/>
      </c>
    </row>
    <row r="158">
      <c r="D158" s="6">
        <f>IF(B158="","",WEEKDAY(B158,2)-1)</f>
        <v/>
      </c>
      <c r="E158" s="7">
        <f>IF(OR(C158="",$L$8&lt;$L$9),"",AVERAGEIFS($C$7:$C$206,$D$7:$D$206,D158,$G$7:$G$206,"&gt;="&amp;($L$6-28),$G$7:$G$206,"&lt;"&amp;$L$6))</f>
        <v/>
      </c>
      <c r="F158" s="7">
        <f>IF(C158="","",C158-E158)</f>
        <v/>
      </c>
      <c r="G158" s="6">
        <f>IF(C158="","",ROW()-6)</f>
        <v/>
      </c>
      <c r="H158" s="7">
        <f>IF(OR(C158="",$L$8&lt;$L$9,G158&lt;$L$6-28,G158&gt;$L$6),"",F158-$L$10*(G158-($L$6-28)))</f>
        <v/>
      </c>
      <c r="I158" s="7">
        <f>IF(H158="","",ABS(H158-$L$12))</f>
        <v/>
      </c>
    </row>
    <row r="159">
      <c r="D159" s="6">
        <f>IF(B159="","",WEEKDAY(B159,2)-1)</f>
        <v/>
      </c>
      <c r="E159" s="7">
        <f>IF(OR(C159="",$L$8&lt;$L$9),"",AVERAGEIFS($C$7:$C$206,$D$7:$D$206,D159,$G$7:$G$206,"&gt;="&amp;($L$6-28),$G$7:$G$206,"&lt;"&amp;$L$6))</f>
        <v/>
      </c>
      <c r="F159" s="7">
        <f>IF(C159="","",C159-E159)</f>
        <v/>
      </c>
      <c r="G159" s="6">
        <f>IF(C159="","",ROW()-6)</f>
        <v/>
      </c>
      <c r="H159" s="7">
        <f>IF(OR(C159="",$L$8&lt;$L$9,G159&lt;$L$6-28,G159&gt;$L$6),"",F159-$L$10*(G159-($L$6-28)))</f>
        <v/>
      </c>
      <c r="I159" s="7">
        <f>IF(H159="","",ABS(H159-$L$12))</f>
        <v/>
      </c>
    </row>
    <row r="160">
      <c r="D160" s="6">
        <f>IF(B160="","",WEEKDAY(B160,2)-1)</f>
        <v/>
      </c>
      <c r="E160" s="7">
        <f>IF(OR(C160="",$L$8&lt;$L$9),"",AVERAGEIFS($C$7:$C$206,$D$7:$D$206,D160,$G$7:$G$206,"&gt;="&amp;($L$6-28),$G$7:$G$206,"&lt;"&amp;$L$6))</f>
        <v/>
      </c>
      <c r="F160" s="7">
        <f>IF(C160="","",C160-E160)</f>
        <v/>
      </c>
      <c r="G160" s="6">
        <f>IF(C160="","",ROW()-6)</f>
        <v/>
      </c>
      <c r="H160" s="7">
        <f>IF(OR(C160="",$L$8&lt;$L$9,G160&lt;$L$6-28,G160&gt;$L$6),"",F160-$L$10*(G160-($L$6-28)))</f>
        <v/>
      </c>
      <c r="I160" s="7">
        <f>IF(H160="","",ABS(H160-$L$12))</f>
        <v/>
      </c>
    </row>
    <row r="161">
      <c r="D161" s="6">
        <f>IF(B161="","",WEEKDAY(B161,2)-1)</f>
        <v/>
      </c>
      <c r="E161" s="7">
        <f>IF(OR(C161="",$L$8&lt;$L$9),"",AVERAGEIFS($C$7:$C$206,$D$7:$D$206,D161,$G$7:$G$206,"&gt;="&amp;($L$6-28),$G$7:$G$206,"&lt;"&amp;$L$6))</f>
        <v/>
      </c>
      <c r="F161" s="7">
        <f>IF(C161="","",C161-E161)</f>
        <v/>
      </c>
      <c r="G161" s="6">
        <f>IF(C161="","",ROW()-6)</f>
        <v/>
      </c>
      <c r="H161" s="7">
        <f>IF(OR(C161="",$L$8&lt;$L$9,G161&lt;$L$6-28,G161&gt;$L$6),"",F161-$L$10*(G161-($L$6-28)))</f>
        <v/>
      </c>
      <c r="I161" s="7">
        <f>IF(H161="","",ABS(H161-$L$12))</f>
        <v/>
      </c>
    </row>
    <row r="162">
      <c r="D162" s="6">
        <f>IF(B162="","",WEEKDAY(B162,2)-1)</f>
        <v/>
      </c>
      <c r="E162" s="7">
        <f>IF(OR(C162="",$L$8&lt;$L$9),"",AVERAGEIFS($C$7:$C$206,$D$7:$D$206,D162,$G$7:$G$206,"&gt;="&amp;($L$6-28),$G$7:$G$206,"&lt;"&amp;$L$6))</f>
        <v/>
      </c>
      <c r="F162" s="7">
        <f>IF(C162="","",C162-E162)</f>
        <v/>
      </c>
      <c r="G162" s="6">
        <f>IF(C162="","",ROW()-6)</f>
        <v/>
      </c>
      <c r="H162" s="7">
        <f>IF(OR(C162="",$L$8&lt;$L$9,G162&lt;$L$6-28,G162&gt;$L$6),"",F162-$L$10*(G162-($L$6-28)))</f>
        <v/>
      </c>
      <c r="I162" s="7">
        <f>IF(H162="","",ABS(H162-$L$12))</f>
        <v/>
      </c>
    </row>
    <row r="163">
      <c r="D163" s="6">
        <f>IF(B163="","",WEEKDAY(B163,2)-1)</f>
        <v/>
      </c>
      <c r="E163" s="7">
        <f>IF(OR(C163="",$L$8&lt;$L$9),"",AVERAGEIFS($C$7:$C$206,$D$7:$D$206,D163,$G$7:$G$206,"&gt;="&amp;($L$6-28),$G$7:$G$206,"&lt;"&amp;$L$6))</f>
        <v/>
      </c>
      <c r="F163" s="7">
        <f>IF(C163="","",C163-E163)</f>
        <v/>
      </c>
      <c r="G163" s="6">
        <f>IF(C163="","",ROW()-6)</f>
        <v/>
      </c>
      <c r="H163" s="7">
        <f>IF(OR(C163="",$L$8&lt;$L$9,G163&lt;$L$6-28,G163&gt;$L$6),"",F163-$L$10*(G163-($L$6-28)))</f>
        <v/>
      </c>
      <c r="I163" s="7">
        <f>IF(H163="","",ABS(H163-$L$12))</f>
        <v/>
      </c>
    </row>
    <row r="164">
      <c r="D164" s="6">
        <f>IF(B164="","",WEEKDAY(B164,2)-1)</f>
        <v/>
      </c>
      <c r="E164" s="7">
        <f>IF(OR(C164="",$L$8&lt;$L$9),"",AVERAGEIFS($C$7:$C$206,$D$7:$D$206,D164,$G$7:$G$206,"&gt;="&amp;($L$6-28),$G$7:$G$206,"&lt;"&amp;$L$6))</f>
        <v/>
      </c>
      <c r="F164" s="7">
        <f>IF(C164="","",C164-E164)</f>
        <v/>
      </c>
      <c r="G164" s="6">
        <f>IF(C164="","",ROW()-6)</f>
        <v/>
      </c>
      <c r="H164" s="7">
        <f>IF(OR(C164="",$L$8&lt;$L$9,G164&lt;$L$6-28,G164&gt;$L$6),"",F164-$L$10*(G164-($L$6-28)))</f>
        <v/>
      </c>
      <c r="I164" s="7">
        <f>IF(H164="","",ABS(H164-$L$12))</f>
        <v/>
      </c>
    </row>
    <row r="165">
      <c r="D165" s="6">
        <f>IF(B165="","",WEEKDAY(B165,2)-1)</f>
        <v/>
      </c>
      <c r="E165" s="7">
        <f>IF(OR(C165="",$L$8&lt;$L$9),"",AVERAGEIFS($C$7:$C$206,$D$7:$D$206,D165,$G$7:$G$206,"&gt;="&amp;($L$6-28),$G$7:$G$206,"&lt;"&amp;$L$6))</f>
        <v/>
      </c>
      <c r="F165" s="7">
        <f>IF(C165="","",C165-E165)</f>
        <v/>
      </c>
      <c r="G165" s="6">
        <f>IF(C165="","",ROW()-6)</f>
        <v/>
      </c>
      <c r="H165" s="7">
        <f>IF(OR(C165="",$L$8&lt;$L$9,G165&lt;$L$6-28,G165&gt;$L$6),"",F165-$L$10*(G165-($L$6-28)))</f>
        <v/>
      </c>
      <c r="I165" s="7">
        <f>IF(H165="","",ABS(H165-$L$12))</f>
        <v/>
      </c>
    </row>
    <row r="166">
      <c r="D166" s="6">
        <f>IF(B166="","",WEEKDAY(B166,2)-1)</f>
        <v/>
      </c>
      <c r="E166" s="7">
        <f>IF(OR(C166="",$L$8&lt;$L$9),"",AVERAGEIFS($C$7:$C$206,$D$7:$D$206,D166,$G$7:$G$206,"&gt;="&amp;($L$6-28),$G$7:$G$206,"&lt;"&amp;$L$6))</f>
        <v/>
      </c>
      <c r="F166" s="7">
        <f>IF(C166="","",C166-E166)</f>
        <v/>
      </c>
      <c r="G166" s="6">
        <f>IF(C166="","",ROW()-6)</f>
        <v/>
      </c>
      <c r="H166" s="7">
        <f>IF(OR(C166="",$L$8&lt;$L$9,G166&lt;$L$6-28,G166&gt;$L$6),"",F166-$L$10*(G166-($L$6-28)))</f>
        <v/>
      </c>
      <c r="I166" s="7">
        <f>IF(H166="","",ABS(H166-$L$12))</f>
        <v/>
      </c>
    </row>
    <row r="167">
      <c r="D167" s="6">
        <f>IF(B167="","",WEEKDAY(B167,2)-1)</f>
        <v/>
      </c>
      <c r="E167" s="7">
        <f>IF(OR(C167="",$L$8&lt;$L$9),"",AVERAGEIFS($C$7:$C$206,$D$7:$D$206,D167,$G$7:$G$206,"&gt;="&amp;($L$6-28),$G$7:$G$206,"&lt;"&amp;$L$6))</f>
        <v/>
      </c>
      <c r="F167" s="7">
        <f>IF(C167="","",C167-E167)</f>
        <v/>
      </c>
      <c r="G167" s="6">
        <f>IF(C167="","",ROW()-6)</f>
        <v/>
      </c>
      <c r="H167" s="7">
        <f>IF(OR(C167="",$L$8&lt;$L$9,G167&lt;$L$6-28,G167&gt;$L$6),"",F167-$L$10*(G167-($L$6-28)))</f>
        <v/>
      </c>
      <c r="I167" s="7">
        <f>IF(H167="","",ABS(H167-$L$12))</f>
        <v/>
      </c>
    </row>
    <row r="168">
      <c r="D168" s="6">
        <f>IF(B168="","",WEEKDAY(B168,2)-1)</f>
        <v/>
      </c>
      <c r="E168" s="7">
        <f>IF(OR(C168="",$L$8&lt;$L$9),"",AVERAGEIFS($C$7:$C$206,$D$7:$D$206,D168,$G$7:$G$206,"&gt;="&amp;($L$6-28),$G$7:$G$206,"&lt;"&amp;$L$6))</f>
        <v/>
      </c>
      <c r="F168" s="7">
        <f>IF(C168="","",C168-E168)</f>
        <v/>
      </c>
      <c r="G168" s="6">
        <f>IF(C168="","",ROW()-6)</f>
        <v/>
      </c>
      <c r="H168" s="7">
        <f>IF(OR(C168="",$L$8&lt;$L$9,G168&lt;$L$6-28,G168&gt;$L$6),"",F168-$L$10*(G168-($L$6-28)))</f>
        <v/>
      </c>
      <c r="I168" s="7">
        <f>IF(H168="","",ABS(H168-$L$12))</f>
        <v/>
      </c>
    </row>
    <row r="169">
      <c r="D169" s="6">
        <f>IF(B169="","",WEEKDAY(B169,2)-1)</f>
        <v/>
      </c>
      <c r="E169" s="7">
        <f>IF(OR(C169="",$L$8&lt;$L$9),"",AVERAGEIFS($C$7:$C$206,$D$7:$D$206,D169,$G$7:$G$206,"&gt;="&amp;($L$6-28),$G$7:$G$206,"&lt;"&amp;$L$6))</f>
        <v/>
      </c>
      <c r="F169" s="7">
        <f>IF(C169="","",C169-E169)</f>
        <v/>
      </c>
      <c r="G169" s="6">
        <f>IF(C169="","",ROW()-6)</f>
        <v/>
      </c>
      <c r="H169" s="7">
        <f>IF(OR(C169="",$L$8&lt;$L$9,G169&lt;$L$6-28,G169&gt;$L$6),"",F169-$L$10*(G169-($L$6-28)))</f>
        <v/>
      </c>
      <c r="I169" s="7">
        <f>IF(H169="","",ABS(H169-$L$12))</f>
        <v/>
      </c>
    </row>
    <row r="170">
      <c r="D170" s="6">
        <f>IF(B170="","",WEEKDAY(B170,2)-1)</f>
        <v/>
      </c>
      <c r="E170" s="7">
        <f>IF(OR(C170="",$L$8&lt;$L$9),"",AVERAGEIFS($C$7:$C$206,$D$7:$D$206,D170,$G$7:$G$206,"&gt;="&amp;($L$6-28),$G$7:$G$206,"&lt;"&amp;$L$6))</f>
        <v/>
      </c>
      <c r="F170" s="7">
        <f>IF(C170="","",C170-E170)</f>
        <v/>
      </c>
      <c r="G170" s="6">
        <f>IF(C170="","",ROW()-6)</f>
        <v/>
      </c>
      <c r="H170" s="7">
        <f>IF(OR(C170="",$L$8&lt;$L$9,G170&lt;$L$6-28,G170&gt;$L$6),"",F170-$L$10*(G170-($L$6-28)))</f>
        <v/>
      </c>
      <c r="I170" s="7">
        <f>IF(H170="","",ABS(H170-$L$12))</f>
        <v/>
      </c>
    </row>
    <row r="171">
      <c r="D171" s="6">
        <f>IF(B171="","",WEEKDAY(B171,2)-1)</f>
        <v/>
      </c>
      <c r="E171" s="7">
        <f>IF(OR(C171="",$L$8&lt;$L$9),"",AVERAGEIFS($C$7:$C$206,$D$7:$D$206,D171,$G$7:$G$206,"&gt;="&amp;($L$6-28),$G$7:$G$206,"&lt;"&amp;$L$6))</f>
        <v/>
      </c>
      <c r="F171" s="7">
        <f>IF(C171="","",C171-E171)</f>
        <v/>
      </c>
      <c r="G171" s="6">
        <f>IF(C171="","",ROW()-6)</f>
        <v/>
      </c>
      <c r="H171" s="7">
        <f>IF(OR(C171="",$L$8&lt;$L$9,G171&lt;$L$6-28,G171&gt;$L$6),"",F171-$L$10*(G171-($L$6-28)))</f>
        <v/>
      </c>
      <c r="I171" s="7">
        <f>IF(H171="","",ABS(H171-$L$12))</f>
        <v/>
      </c>
    </row>
    <row r="172">
      <c r="D172" s="6">
        <f>IF(B172="","",WEEKDAY(B172,2)-1)</f>
        <v/>
      </c>
      <c r="E172" s="7">
        <f>IF(OR(C172="",$L$8&lt;$L$9),"",AVERAGEIFS($C$7:$C$206,$D$7:$D$206,D172,$G$7:$G$206,"&gt;="&amp;($L$6-28),$G$7:$G$206,"&lt;"&amp;$L$6))</f>
        <v/>
      </c>
      <c r="F172" s="7">
        <f>IF(C172="","",C172-E172)</f>
        <v/>
      </c>
      <c r="G172" s="6">
        <f>IF(C172="","",ROW()-6)</f>
        <v/>
      </c>
      <c r="H172" s="7">
        <f>IF(OR(C172="",$L$8&lt;$L$9,G172&lt;$L$6-28,G172&gt;$L$6),"",F172-$L$10*(G172-($L$6-28)))</f>
        <v/>
      </c>
      <c r="I172" s="7">
        <f>IF(H172="","",ABS(H172-$L$12))</f>
        <v/>
      </c>
    </row>
    <row r="173">
      <c r="D173" s="6">
        <f>IF(B173="","",WEEKDAY(B173,2)-1)</f>
        <v/>
      </c>
      <c r="E173" s="7">
        <f>IF(OR(C173="",$L$8&lt;$L$9),"",AVERAGEIFS($C$7:$C$206,$D$7:$D$206,D173,$G$7:$G$206,"&gt;="&amp;($L$6-28),$G$7:$G$206,"&lt;"&amp;$L$6))</f>
        <v/>
      </c>
      <c r="F173" s="7">
        <f>IF(C173="","",C173-E173)</f>
        <v/>
      </c>
      <c r="G173" s="6">
        <f>IF(C173="","",ROW()-6)</f>
        <v/>
      </c>
      <c r="H173" s="7">
        <f>IF(OR(C173="",$L$8&lt;$L$9,G173&lt;$L$6-28,G173&gt;$L$6),"",F173-$L$10*(G173-($L$6-28)))</f>
        <v/>
      </c>
      <c r="I173" s="7">
        <f>IF(H173="","",ABS(H173-$L$12))</f>
        <v/>
      </c>
    </row>
    <row r="174">
      <c r="D174" s="6">
        <f>IF(B174="","",WEEKDAY(B174,2)-1)</f>
        <v/>
      </c>
      <c r="E174" s="7">
        <f>IF(OR(C174="",$L$8&lt;$L$9),"",AVERAGEIFS($C$7:$C$206,$D$7:$D$206,D174,$G$7:$G$206,"&gt;="&amp;($L$6-28),$G$7:$G$206,"&lt;"&amp;$L$6))</f>
        <v/>
      </c>
      <c r="F174" s="7">
        <f>IF(C174="","",C174-E174)</f>
        <v/>
      </c>
      <c r="G174" s="6">
        <f>IF(C174="","",ROW()-6)</f>
        <v/>
      </c>
      <c r="H174" s="7">
        <f>IF(OR(C174="",$L$8&lt;$L$9,G174&lt;$L$6-28,G174&gt;$L$6),"",F174-$L$10*(G174-($L$6-28)))</f>
        <v/>
      </c>
      <c r="I174" s="7">
        <f>IF(H174="","",ABS(H174-$L$12))</f>
        <v/>
      </c>
    </row>
    <row r="175">
      <c r="D175" s="6">
        <f>IF(B175="","",WEEKDAY(B175,2)-1)</f>
        <v/>
      </c>
      <c r="E175" s="7">
        <f>IF(OR(C175="",$L$8&lt;$L$9),"",AVERAGEIFS($C$7:$C$206,$D$7:$D$206,D175,$G$7:$G$206,"&gt;="&amp;($L$6-28),$G$7:$G$206,"&lt;"&amp;$L$6))</f>
        <v/>
      </c>
      <c r="F175" s="7">
        <f>IF(C175="","",C175-E175)</f>
        <v/>
      </c>
      <c r="G175" s="6">
        <f>IF(C175="","",ROW()-6)</f>
        <v/>
      </c>
      <c r="H175" s="7">
        <f>IF(OR(C175="",$L$8&lt;$L$9,G175&lt;$L$6-28,G175&gt;$L$6),"",F175-$L$10*(G175-($L$6-28)))</f>
        <v/>
      </c>
      <c r="I175" s="7">
        <f>IF(H175="","",ABS(H175-$L$12))</f>
        <v/>
      </c>
    </row>
    <row r="176">
      <c r="D176" s="6">
        <f>IF(B176="","",WEEKDAY(B176,2)-1)</f>
        <v/>
      </c>
      <c r="E176" s="7">
        <f>IF(OR(C176="",$L$8&lt;$L$9),"",AVERAGEIFS($C$7:$C$206,$D$7:$D$206,D176,$G$7:$G$206,"&gt;="&amp;($L$6-28),$G$7:$G$206,"&lt;"&amp;$L$6))</f>
        <v/>
      </c>
      <c r="F176" s="7">
        <f>IF(C176="","",C176-E176)</f>
        <v/>
      </c>
      <c r="G176" s="6">
        <f>IF(C176="","",ROW()-6)</f>
        <v/>
      </c>
      <c r="H176" s="7">
        <f>IF(OR(C176="",$L$8&lt;$L$9,G176&lt;$L$6-28,G176&gt;$L$6),"",F176-$L$10*(G176-($L$6-28)))</f>
        <v/>
      </c>
      <c r="I176" s="7">
        <f>IF(H176="","",ABS(H176-$L$12))</f>
        <v/>
      </c>
    </row>
    <row r="177">
      <c r="D177" s="6">
        <f>IF(B177="","",WEEKDAY(B177,2)-1)</f>
        <v/>
      </c>
      <c r="E177" s="7">
        <f>IF(OR(C177="",$L$8&lt;$L$9),"",AVERAGEIFS($C$7:$C$206,$D$7:$D$206,D177,$G$7:$G$206,"&gt;="&amp;($L$6-28),$G$7:$G$206,"&lt;"&amp;$L$6))</f>
        <v/>
      </c>
      <c r="F177" s="7">
        <f>IF(C177="","",C177-E177)</f>
        <v/>
      </c>
      <c r="G177" s="6">
        <f>IF(C177="","",ROW()-6)</f>
        <v/>
      </c>
      <c r="H177" s="7">
        <f>IF(OR(C177="",$L$8&lt;$L$9,G177&lt;$L$6-28,G177&gt;$L$6),"",F177-$L$10*(G177-($L$6-28)))</f>
        <v/>
      </c>
      <c r="I177" s="7">
        <f>IF(H177="","",ABS(H177-$L$12))</f>
        <v/>
      </c>
    </row>
    <row r="178">
      <c r="D178" s="6">
        <f>IF(B178="","",WEEKDAY(B178,2)-1)</f>
        <v/>
      </c>
      <c r="E178" s="7">
        <f>IF(OR(C178="",$L$8&lt;$L$9),"",AVERAGEIFS($C$7:$C$206,$D$7:$D$206,D178,$G$7:$G$206,"&gt;="&amp;($L$6-28),$G$7:$G$206,"&lt;"&amp;$L$6))</f>
        <v/>
      </c>
      <c r="F178" s="7">
        <f>IF(C178="","",C178-E178)</f>
        <v/>
      </c>
      <c r="G178" s="6">
        <f>IF(C178="","",ROW()-6)</f>
        <v/>
      </c>
      <c r="H178" s="7">
        <f>IF(OR(C178="",$L$8&lt;$L$9,G178&lt;$L$6-28,G178&gt;$L$6),"",F178-$L$10*(G178-($L$6-28)))</f>
        <v/>
      </c>
      <c r="I178" s="7">
        <f>IF(H178="","",ABS(H178-$L$12))</f>
        <v/>
      </c>
    </row>
    <row r="179">
      <c r="D179" s="6">
        <f>IF(B179="","",WEEKDAY(B179,2)-1)</f>
        <v/>
      </c>
      <c r="E179" s="7">
        <f>IF(OR(C179="",$L$8&lt;$L$9),"",AVERAGEIFS($C$7:$C$206,$D$7:$D$206,D179,$G$7:$G$206,"&gt;="&amp;($L$6-28),$G$7:$G$206,"&lt;"&amp;$L$6))</f>
        <v/>
      </c>
      <c r="F179" s="7">
        <f>IF(C179="","",C179-E179)</f>
        <v/>
      </c>
      <c r="G179" s="6">
        <f>IF(C179="","",ROW()-6)</f>
        <v/>
      </c>
      <c r="H179" s="7">
        <f>IF(OR(C179="",$L$8&lt;$L$9,G179&lt;$L$6-28,G179&gt;$L$6),"",F179-$L$10*(G179-($L$6-28)))</f>
        <v/>
      </c>
      <c r="I179" s="7">
        <f>IF(H179="","",ABS(H179-$L$12))</f>
        <v/>
      </c>
    </row>
    <row r="180">
      <c r="D180" s="6">
        <f>IF(B180="","",WEEKDAY(B180,2)-1)</f>
        <v/>
      </c>
      <c r="E180" s="7">
        <f>IF(OR(C180="",$L$8&lt;$L$9),"",AVERAGEIFS($C$7:$C$206,$D$7:$D$206,D180,$G$7:$G$206,"&gt;="&amp;($L$6-28),$G$7:$G$206,"&lt;"&amp;$L$6))</f>
        <v/>
      </c>
      <c r="F180" s="7">
        <f>IF(C180="","",C180-E180)</f>
        <v/>
      </c>
      <c r="G180" s="6">
        <f>IF(C180="","",ROW()-6)</f>
        <v/>
      </c>
      <c r="H180" s="7">
        <f>IF(OR(C180="",$L$8&lt;$L$9,G180&lt;$L$6-28,G180&gt;$L$6),"",F180-$L$10*(G180-($L$6-28)))</f>
        <v/>
      </c>
      <c r="I180" s="7">
        <f>IF(H180="","",ABS(H180-$L$12))</f>
        <v/>
      </c>
    </row>
    <row r="181">
      <c r="D181" s="6">
        <f>IF(B181="","",WEEKDAY(B181,2)-1)</f>
        <v/>
      </c>
      <c r="E181" s="7">
        <f>IF(OR(C181="",$L$8&lt;$L$9),"",AVERAGEIFS($C$7:$C$206,$D$7:$D$206,D181,$G$7:$G$206,"&gt;="&amp;($L$6-28),$G$7:$G$206,"&lt;"&amp;$L$6))</f>
        <v/>
      </c>
      <c r="F181" s="7">
        <f>IF(C181="","",C181-E181)</f>
        <v/>
      </c>
      <c r="G181" s="6">
        <f>IF(C181="","",ROW()-6)</f>
        <v/>
      </c>
      <c r="H181" s="7">
        <f>IF(OR(C181="",$L$8&lt;$L$9,G181&lt;$L$6-28,G181&gt;$L$6),"",F181-$L$10*(G181-($L$6-28)))</f>
        <v/>
      </c>
      <c r="I181" s="7">
        <f>IF(H181="","",ABS(H181-$L$12))</f>
        <v/>
      </c>
    </row>
    <row r="182">
      <c r="D182" s="6">
        <f>IF(B182="","",WEEKDAY(B182,2)-1)</f>
        <v/>
      </c>
      <c r="E182" s="7">
        <f>IF(OR(C182="",$L$8&lt;$L$9),"",AVERAGEIFS($C$7:$C$206,$D$7:$D$206,D182,$G$7:$G$206,"&gt;="&amp;($L$6-28),$G$7:$G$206,"&lt;"&amp;$L$6))</f>
        <v/>
      </c>
      <c r="F182" s="7">
        <f>IF(C182="","",C182-E182)</f>
        <v/>
      </c>
      <c r="G182" s="6">
        <f>IF(C182="","",ROW()-6)</f>
        <v/>
      </c>
      <c r="H182" s="7">
        <f>IF(OR(C182="",$L$8&lt;$L$9,G182&lt;$L$6-28,G182&gt;$L$6),"",F182-$L$10*(G182-($L$6-28)))</f>
        <v/>
      </c>
      <c r="I182" s="7">
        <f>IF(H182="","",ABS(H182-$L$12))</f>
        <v/>
      </c>
    </row>
    <row r="183">
      <c r="D183" s="6">
        <f>IF(B183="","",WEEKDAY(B183,2)-1)</f>
        <v/>
      </c>
      <c r="E183" s="7">
        <f>IF(OR(C183="",$L$8&lt;$L$9),"",AVERAGEIFS($C$7:$C$206,$D$7:$D$206,D183,$G$7:$G$206,"&gt;="&amp;($L$6-28),$G$7:$G$206,"&lt;"&amp;$L$6))</f>
        <v/>
      </c>
      <c r="F183" s="7">
        <f>IF(C183="","",C183-E183)</f>
        <v/>
      </c>
      <c r="G183" s="6">
        <f>IF(C183="","",ROW()-6)</f>
        <v/>
      </c>
      <c r="H183" s="7">
        <f>IF(OR(C183="",$L$8&lt;$L$9,G183&lt;$L$6-28,G183&gt;$L$6),"",F183-$L$10*(G183-($L$6-28)))</f>
        <v/>
      </c>
      <c r="I183" s="7">
        <f>IF(H183="","",ABS(H183-$L$12))</f>
        <v/>
      </c>
    </row>
    <row r="184">
      <c r="D184" s="6">
        <f>IF(B184="","",WEEKDAY(B184,2)-1)</f>
        <v/>
      </c>
      <c r="E184" s="7">
        <f>IF(OR(C184="",$L$8&lt;$L$9),"",AVERAGEIFS($C$7:$C$206,$D$7:$D$206,D184,$G$7:$G$206,"&gt;="&amp;($L$6-28),$G$7:$G$206,"&lt;"&amp;$L$6))</f>
        <v/>
      </c>
      <c r="F184" s="7">
        <f>IF(C184="","",C184-E184)</f>
        <v/>
      </c>
      <c r="G184" s="6">
        <f>IF(C184="","",ROW()-6)</f>
        <v/>
      </c>
      <c r="H184" s="7">
        <f>IF(OR(C184="",$L$8&lt;$L$9,G184&lt;$L$6-28,G184&gt;$L$6),"",F184-$L$10*(G184-($L$6-28)))</f>
        <v/>
      </c>
      <c r="I184" s="7">
        <f>IF(H184="","",ABS(H184-$L$12))</f>
        <v/>
      </c>
    </row>
    <row r="185">
      <c r="D185" s="6">
        <f>IF(B185="","",WEEKDAY(B185,2)-1)</f>
        <v/>
      </c>
      <c r="E185" s="7">
        <f>IF(OR(C185="",$L$8&lt;$L$9),"",AVERAGEIFS($C$7:$C$206,$D$7:$D$206,D185,$G$7:$G$206,"&gt;="&amp;($L$6-28),$G$7:$G$206,"&lt;"&amp;$L$6))</f>
        <v/>
      </c>
      <c r="F185" s="7">
        <f>IF(C185="","",C185-E185)</f>
        <v/>
      </c>
      <c r="G185" s="6">
        <f>IF(C185="","",ROW()-6)</f>
        <v/>
      </c>
      <c r="H185" s="7">
        <f>IF(OR(C185="",$L$8&lt;$L$9,G185&lt;$L$6-28,G185&gt;$L$6),"",F185-$L$10*(G185-($L$6-28)))</f>
        <v/>
      </c>
      <c r="I185" s="7">
        <f>IF(H185="","",ABS(H185-$L$12))</f>
        <v/>
      </c>
    </row>
    <row r="186">
      <c r="D186" s="6">
        <f>IF(B186="","",WEEKDAY(B186,2)-1)</f>
        <v/>
      </c>
      <c r="E186" s="7">
        <f>IF(OR(C186="",$L$8&lt;$L$9),"",AVERAGEIFS($C$7:$C$206,$D$7:$D$206,D186,$G$7:$G$206,"&gt;="&amp;($L$6-28),$G$7:$G$206,"&lt;"&amp;$L$6))</f>
        <v/>
      </c>
      <c r="F186" s="7">
        <f>IF(C186="","",C186-E186)</f>
        <v/>
      </c>
      <c r="G186" s="6">
        <f>IF(C186="","",ROW()-6)</f>
        <v/>
      </c>
      <c r="H186" s="7">
        <f>IF(OR(C186="",$L$8&lt;$L$9,G186&lt;$L$6-28,G186&gt;$L$6),"",F186-$L$10*(G186-($L$6-28)))</f>
        <v/>
      </c>
      <c r="I186" s="7">
        <f>IF(H186="","",ABS(H186-$L$12))</f>
        <v/>
      </c>
    </row>
    <row r="187">
      <c r="D187" s="6">
        <f>IF(B187="","",WEEKDAY(B187,2)-1)</f>
        <v/>
      </c>
      <c r="E187" s="7">
        <f>IF(OR(C187="",$L$8&lt;$L$9),"",AVERAGEIFS($C$7:$C$206,$D$7:$D$206,D187,$G$7:$G$206,"&gt;="&amp;($L$6-28),$G$7:$G$206,"&lt;"&amp;$L$6))</f>
        <v/>
      </c>
      <c r="F187" s="7">
        <f>IF(C187="","",C187-E187)</f>
        <v/>
      </c>
      <c r="G187" s="6">
        <f>IF(C187="","",ROW()-6)</f>
        <v/>
      </c>
      <c r="H187" s="7">
        <f>IF(OR(C187="",$L$8&lt;$L$9,G187&lt;$L$6-28,G187&gt;$L$6),"",F187-$L$10*(G187-($L$6-28)))</f>
        <v/>
      </c>
      <c r="I187" s="7">
        <f>IF(H187="","",ABS(H187-$L$12))</f>
        <v/>
      </c>
    </row>
    <row r="188">
      <c r="D188" s="6">
        <f>IF(B188="","",WEEKDAY(B188,2)-1)</f>
        <v/>
      </c>
      <c r="E188" s="7">
        <f>IF(OR(C188="",$L$8&lt;$L$9),"",AVERAGEIFS($C$7:$C$206,$D$7:$D$206,D188,$G$7:$G$206,"&gt;="&amp;($L$6-28),$G$7:$G$206,"&lt;"&amp;$L$6))</f>
        <v/>
      </c>
      <c r="F188" s="7">
        <f>IF(C188="","",C188-E188)</f>
        <v/>
      </c>
      <c r="G188" s="6">
        <f>IF(C188="","",ROW()-6)</f>
        <v/>
      </c>
      <c r="H188" s="7">
        <f>IF(OR(C188="",$L$8&lt;$L$9,G188&lt;$L$6-28,G188&gt;$L$6),"",F188-$L$10*(G188-($L$6-28)))</f>
        <v/>
      </c>
      <c r="I188" s="7">
        <f>IF(H188="","",ABS(H188-$L$12))</f>
        <v/>
      </c>
    </row>
    <row r="189">
      <c r="D189" s="6">
        <f>IF(B189="","",WEEKDAY(B189,2)-1)</f>
        <v/>
      </c>
      <c r="E189" s="7">
        <f>IF(OR(C189="",$L$8&lt;$L$9),"",AVERAGEIFS($C$7:$C$206,$D$7:$D$206,D189,$G$7:$G$206,"&gt;="&amp;($L$6-28),$G$7:$G$206,"&lt;"&amp;$L$6))</f>
        <v/>
      </c>
      <c r="F189" s="7">
        <f>IF(C189="","",C189-E189)</f>
        <v/>
      </c>
      <c r="G189" s="6">
        <f>IF(C189="","",ROW()-6)</f>
        <v/>
      </c>
      <c r="H189" s="7">
        <f>IF(OR(C189="",$L$8&lt;$L$9,G189&lt;$L$6-28,G189&gt;$L$6),"",F189-$L$10*(G189-($L$6-28)))</f>
        <v/>
      </c>
      <c r="I189" s="7">
        <f>IF(H189="","",ABS(H189-$L$12))</f>
        <v/>
      </c>
    </row>
    <row r="190">
      <c r="D190" s="6">
        <f>IF(B190="","",WEEKDAY(B190,2)-1)</f>
        <v/>
      </c>
      <c r="E190" s="7">
        <f>IF(OR(C190="",$L$8&lt;$L$9),"",AVERAGEIFS($C$7:$C$206,$D$7:$D$206,D190,$G$7:$G$206,"&gt;="&amp;($L$6-28),$G$7:$G$206,"&lt;"&amp;$L$6))</f>
        <v/>
      </c>
      <c r="F190" s="7">
        <f>IF(C190="","",C190-E190)</f>
        <v/>
      </c>
      <c r="G190" s="6">
        <f>IF(C190="","",ROW()-6)</f>
        <v/>
      </c>
      <c r="H190" s="7">
        <f>IF(OR(C190="",$L$8&lt;$L$9,G190&lt;$L$6-28,G190&gt;$L$6),"",F190-$L$10*(G190-($L$6-28)))</f>
        <v/>
      </c>
      <c r="I190" s="7">
        <f>IF(H190="","",ABS(H190-$L$12))</f>
        <v/>
      </c>
    </row>
    <row r="191">
      <c r="D191" s="6">
        <f>IF(B191="","",WEEKDAY(B191,2)-1)</f>
        <v/>
      </c>
      <c r="E191" s="7">
        <f>IF(OR(C191="",$L$8&lt;$L$9),"",AVERAGEIFS($C$7:$C$206,$D$7:$D$206,D191,$G$7:$G$206,"&gt;="&amp;($L$6-28),$G$7:$G$206,"&lt;"&amp;$L$6))</f>
        <v/>
      </c>
      <c r="F191" s="7">
        <f>IF(C191="","",C191-E191)</f>
        <v/>
      </c>
      <c r="G191" s="6">
        <f>IF(C191="","",ROW()-6)</f>
        <v/>
      </c>
      <c r="H191" s="7">
        <f>IF(OR(C191="",$L$8&lt;$L$9,G191&lt;$L$6-28,G191&gt;$L$6),"",F191-$L$10*(G191-($L$6-28)))</f>
        <v/>
      </c>
      <c r="I191" s="7">
        <f>IF(H191="","",ABS(H191-$L$12))</f>
        <v/>
      </c>
    </row>
    <row r="192">
      <c r="D192" s="6">
        <f>IF(B192="","",WEEKDAY(B192,2)-1)</f>
        <v/>
      </c>
      <c r="E192" s="7">
        <f>IF(OR(C192="",$L$8&lt;$L$9),"",AVERAGEIFS($C$7:$C$206,$D$7:$D$206,D192,$G$7:$G$206,"&gt;="&amp;($L$6-28),$G$7:$G$206,"&lt;"&amp;$L$6))</f>
        <v/>
      </c>
      <c r="F192" s="7">
        <f>IF(C192="","",C192-E192)</f>
        <v/>
      </c>
      <c r="G192" s="6">
        <f>IF(C192="","",ROW()-6)</f>
        <v/>
      </c>
      <c r="H192" s="7">
        <f>IF(OR(C192="",$L$8&lt;$L$9,G192&lt;$L$6-28,G192&gt;$L$6),"",F192-$L$10*(G192-($L$6-28)))</f>
        <v/>
      </c>
      <c r="I192" s="7">
        <f>IF(H192="","",ABS(H192-$L$12))</f>
        <v/>
      </c>
    </row>
    <row r="193">
      <c r="D193" s="6">
        <f>IF(B193="","",WEEKDAY(B193,2)-1)</f>
        <v/>
      </c>
      <c r="E193" s="7">
        <f>IF(OR(C193="",$L$8&lt;$L$9),"",AVERAGEIFS($C$7:$C$206,$D$7:$D$206,D193,$G$7:$G$206,"&gt;="&amp;($L$6-28),$G$7:$G$206,"&lt;"&amp;$L$6))</f>
        <v/>
      </c>
      <c r="F193" s="7">
        <f>IF(C193="","",C193-E193)</f>
        <v/>
      </c>
      <c r="G193" s="6">
        <f>IF(C193="","",ROW()-6)</f>
        <v/>
      </c>
      <c r="H193" s="7">
        <f>IF(OR(C193="",$L$8&lt;$L$9,G193&lt;$L$6-28,G193&gt;$L$6),"",F193-$L$10*(G193-($L$6-28)))</f>
        <v/>
      </c>
      <c r="I193" s="7">
        <f>IF(H193="","",ABS(H193-$L$12))</f>
        <v/>
      </c>
    </row>
    <row r="194">
      <c r="D194" s="6">
        <f>IF(B194="","",WEEKDAY(B194,2)-1)</f>
        <v/>
      </c>
      <c r="E194" s="7">
        <f>IF(OR(C194="",$L$8&lt;$L$9),"",AVERAGEIFS($C$7:$C$206,$D$7:$D$206,D194,$G$7:$G$206,"&gt;="&amp;($L$6-28),$G$7:$G$206,"&lt;"&amp;$L$6))</f>
        <v/>
      </c>
      <c r="F194" s="7">
        <f>IF(C194="","",C194-E194)</f>
        <v/>
      </c>
      <c r="G194" s="6">
        <f>IF(C194="","",ROW()-6)</f>
        <v/>
      </c>
      <c r="H194" s="7">
        <f>IF(OR(C194="",$L$8&lt;$L$9,G194&lt;$L$6-28,G194&gt;$L$6),"",F194-$L$10*(G194-($L$6-28)))</f>
        <v/>
      </c>
      <c r="I194" s="7">
        <f>IF(H194="","",ABS(H194-$L$12))</f>
        <v/>
      </c>
    </row>
    <row r="195">
      <c r="D195" s="6">
        <f>IF(B195="","",WEEKDAY(B195,2)-1)</f>
        <v/>
      </c>
      <c r="E195" s="7">
        <f>IF(OR(C195="",$L$8&lt;$L$9),"",AVERAGEIFS($C$7:$C$206,$D$7:$D$206,D195,$G$7:$G$206,"&gt;="&amp;($L$6-28),$G$7:$G$206,"&lt;"&amp;$L$6))</f>
        <v/>
      </c>
      <c r="F195" s="7">
        <f>IF(C195="","",C195-E195)</f>
        <v/>
      </c>
      <c r="G195" s="6">
        <f>IF(C195="","",ROW()-6)</f>
        <v/>
      </c>
      <c r="H195" s="7">
        <f>IF(OR(C195="",$L$8&lt;$L$9,G195&lt;$L$6-28,G195&gt;$L$6),"",F195-$L$10*(G195-($L$6-28)))</f>
        <v/>
      </c>
      <c r="I195" s="7">
        <f>IF(H195="","",ABS(H195-$L$12))</f>
        <v/>
      </c>
    </row>
    <row r="196">
      <c r="D196" s="6">
        <f>IF(B196="","",WEEKDAY(B196,2)-1)</f>
        <v/>
      </c>
      <c r="E196" s="7">
        <f>IF(OR(C196="",$L$8&lt;$L$9),"",AVERAGEIFS($C$7:$C$206,$D$7:$D$206,D196,$G$7:$G$206,"&gt;="&amp;($L$6-28),$G$7:$G$206,"&lt;"&amp;$L$6))</f>
        <v/>
      </c>
      <c r="F196" s="7">
        <f>IF(C196="","",C196-E196)</f>
        <v/>
      </c>
      <c r="G196" s="6">
        <f>IF(C196="","",ROW()-6)</f>
        <v/>
      </c>
      <c r="H196" s="7">
        <f>IF(OR(C196="",$L$8&lt;$L$9,G196&lt;$L$6-28,G196&gt;$L$6),"",F196-$L$10*(G196-($L$6-28)))</f>
        <v/>
      </c>
      <c r="I196" s="7">
        <f>IF(H196="","",ABS(H196-$L$12))</f>
        <v/>
      </c>
    </row>
    <row r="197">
      <c r="D197" s="6">
        <f>IF(B197="","",WEEKDAY(B197,2)-1)</f>
        <v/>
      </c>
      <c r="E197" s="7">
        <f>IF(OR(C197="",$L$8&lt;$L$9),"",AVERAGEIFS($C$7:$C$206,$D$7:$D$206,D197,$G$7:$G$206,"&gt;="&amp;($L$6-28),$G$7:$G$206,"&lt;"&amp;$L$6))</f>
        <v/>
      </c>
      <c r="F197" s="7">
        <f>IF(C197="","",C197-E197)</f>
        <v/>
      </c>
      <c r="G197" s="6">
        <f>IF(C197="","",ROW()-6)</f>
        <v/>
      </c>
      <c r="H197" s="7">
        <f>IF(OR(C197="",$L$8&lt;$L$9,G197&lt;$L$6-28,G197&gt;$L$6),"",F197-$L$10*(G197-($L$6-28)))</f>
        <v/>
      </c>
      <c r="I197" s="7">
        <f>IF(H197="","",ABS(H197-$L$12))</f>
        <v/>
      </c>
    </row>
    <row r="198">
      <c r="D198" s="6">
        <f>IF(B198="","",WEEKDAY(B198,2)-1)</f>
        <v/>
      </c>
      <c r="E198" s="7">
        <f>IF(OR(C198="",$L$8&lt;$L$9),"",AVERAGEIFS($C$7:$C$206,$D$7:$D$206,D198,$G$7:$G$206,"&gt;="&amp;($L$6-28),$G$7:$G$206,"&lt;"&amp;$L$6))</f>
        <v/>
      </c>
      <c r="F198" s="7">
        <f>IF(C198="","",C198-E198)</f>
        <v/>
      </c>
      <c r="G198" s="6">
        <f>IF(C198="","",ROW()-6)</f>
        <v/>
      </c>
      <c r="H198" s="7">
        <f>IF(OR(C198="",$L$8&lt;$L$9,G198&lt;$L$6-28,G198&gt;$L$6),"",F198-$L$10*(G198-($L$6-28)))</f>
        <v/>
      </c>
      <c r="I198" s="7">
        <f>IF(H198="","",ABS(H198-$L$12))</f>
        <v/>
      </c>
    </row>
    <row r="199">
      <c r="D199" s="6">
        <f>IF(B199="","",WEEKDAY(B199,2)-1)</f>
        <v/>
      </c>
      <c r="E199" s="7">
        <f>IF(OR(C199="",$L$8&lt;$L$9),"",AVERAGEIFS($C$7:$C$206,$D$7:$D$206,D199,$G$7:$G$206,"&gt;="&amp;($L$6-28),$G$7:$G$206,"&lt;"&amp;$L$6))</f>
        <v/>
      </c>
      <c r="F199" s="7">
        <f>IF(C199="","",C199-E199)</f>
        <v/>
      </c>
      <c r="G199" s="6">
        <f>IF(C199="","",ROW()-6)</f>
        <v/>
      </c>
      <c r="H199" s="7">
        <f>IF(OR(C199="",$L$8&lt;$L$9,G199&lt;$L$6-28,G199&gt;$L$6),"",F199-$L$10*(G199-($L$6-28)))</f>
        <v/>
      </c>
      <c r="I199" s="7">
        <f>IF(H199="","",ABS(H199-$L$12))</f>
        <v/>
      </c>
    </row>
    <row r="200">
      <c r="D200" s="6">
        <f>IF(B200="","",WEEKDAY(B200,2)-1)</f>
        <v/>
      </c>
      <c r="E200" s="7">
        <f>IF(OR(C200="",$L$8&lt;$L$9),"",AVERAGEIFS($C$7:$C$206,$D$7:$D$206,D200,$G$7:$G$206,"&gt;="&amp;($L$6-28),$G$7:$G$206,"&lt;"&amp;$L$6))</f>
        <v/>
      </c>
      <c r="F200" s="7">
        <f>IF(C200="","",C200-E200)</f>
        <v/>
      </c>
      <c r="G200" s="6">
        <f>IF(C200="","",ROW()-6)</f>
        <v/>
      </c>
      <c r="H200" s="7">
        <f>IF(OR(C200="",$L$8&lt;$L$9,G200&lt;$L$6-28,G200&gt;$L$6),"",F200-$L$10*(G200-($L$6-28)))</f>
        <v/>
      </c>
      <c r="I200" s="7">
        <f>IF(H200="","",ABS(H200-$L$12))</f>
        <v/>
      </c>
    </row>
    <row r="201">
      <c r="D201" s="6">
        <f>IF(B201="","",WEEKDAY(B201,2)-1)</f>
        <v/>
      </c>
      <c r="E201" s="7">
        <f>IF(OR(C201="",$L$8&lt;$L$9),"",AVERAGEIFS($C$7:$C$206,$D$7:$D$206,D201,$G$7:$G$206,"&gt;="&amp;($L$6-28),$G$7:$G$206,"&lt;"&amp;$L$6))</f>
        <v/>
      </c>
      <c r="F201" s="7">
        <f>IF(C201="","",C201-E201)</f>
        <v/>
      </c>
      <c r="G201" s="6">
        <f>IF(C201="","",ROW()-6)</f>
        <v/>
      </c>
      <c r="H201" s="7">
        <f>IF(OR(C201="",$L$8&lt;$L$9,G201&lt;$L$6-28,G201&gt;$L$6),"",F201-$L$10*(G201-($L$6-28)))</f>
        <v/>
      </c>
      <c r="I201" s="7">
        <f>IF(H201="","",ABS(H201-$L$12))</f>
        <v/>
      </c>
    </row>
    <row r="202">
      <c r="D202" s="6">
        <f>IF(B202="","",WEEKDAY(B202,2)-1)</f>
        <v/>
      </c>
      <c r="E202" s="7">
        <f>IF(OR(C202="",$L$8&lt;$L$9),"",AVERAGEIFS($C$7:$C$206,$D$7:$D$206,D202,$G$7:$G$206,"&gt;="&amp;($L$6-28),$G$7:$G$206,"&lt;"&amp;$L$6))</f>
        <v/>
      </c>
      <c r="F202" s="7">
        <f>IF(C202="","",C202-E202)</f>
        <v/>
      </c>
      <c r="G202" s="6">
        <f>IF(C202="","",ROW()-6)</f>
        <v/>
      </c>
      <c r="H202" s="7">
        <f>IF(OR(C202="",$L$8&lt;$L$9,G202&lt;$L$6-28,G202&gt;$L$6),"",F202-$L$10*(G202-($L$6-28)))</f>
        <v/>
      </c>
      <c r="I202" s="7">
        <f>IF(H202="","",ABS(H202-$L$12))</f>
        <v/>
      </c>
    </row>
    <row r="203">
      <c r="D203" s="6">
        <f>IF(B203="","",WEEKDAY(B203,2)-1)</f>
        <v/>
      </c>
      <c r="E203" s="7">
        <f>IF(OR(C203="",$L$8&lt;$L$9),"",AVERAGEIFS($C$7:$C$206,$D$7:$D$206,D203,$G$7:$G$206,"&gt;="&amp;($L$6-28),$G$7:$G$206,"&lt;"&amp;$L$6))</f>
        <v/>
      </c>
      <c r="F203" s="7">
        <f>IF(C203="","",C203-E203)</f>
        <v/>
      </c>
      <c r="G203" s="6">
        <f>IF(C203="","",ROW()-6)</f>
        <v/>
      </c>
      <c r="H203" s="7">
        <f>IF(OR(C203="",$L$8&lt;$L$9,G203&lt;$L$6-28,G203&gt;$L$6),"",F203-$L$10*(G203-($L$6-28)))</f>
        <v/>
      </c>
      <c r="I203" s="7">
        <f>IF(H203="","",ABS(H203-$L$12))</f>
        <v/>
      </c>
    </row>
    <row r="204">
      <c r="D204" s="6">
        <f>IF(B204="","",WEEKDAY(B204,2)-1)</f>
        <v/>
      </c>
      <c r="E204" s="7">
        <f>IF(OR(C204="",$L$8&lt;$L$9),"",AVERAGEIFS($C$7:$C$206,$D$7:$D$206,D204,$G$7:$G$206,"&gt;="&amp;($L$6-28),$G$7:$G$206,"&lt;"&amp;$L$6))</f>
        <v/>
      </c>
      <c r="F204" s="7">
        <f>IF(C204="","",C204-E204)</f>
        <v/>
      </c>
      <c r="G204" s="6">
        <f>IF(C204="","",ROW()-6)</f>
        <v/>
      </c>
      <c r="H204" s="7">
        <f>IF(OR(C204="",$L$8&lt;$L$9,G204&lt;$L$6-28,G204&gt;$L$6),"",F204-$L$10*(G204-($L$6-28)))</f>
        <v/>
      </c>
      <c r="I204" s="7">
        <f>IF(H204="","",ABS(H204-$L$12))</f>
        <v/>
      </c>
    </row>
    <row r="205">
      <c r="D205" s="6">
        <f>IF(B205="","",WEEKDAY(B205,2)-1)</f>
        <v/>
      </c>
      <c r="E205" s="7">
        <f>IF(OR(C205="",$L$8&lt;$L$9),"",AVERAGEIFS($C$7:$C$206,$D$7:$D$206,D205,$G$7:$G$206,"&gt;="&amp;($L$6-28),$G$7:$G$206,"&lt;"&amp;$L$6))</f>
        <v/>
      </c>
      <c r="F205" s="7">
        <f>IF(C205="","",C205-E205)</f>
        <v/>
      </c>
      <c r="G205" s="6">
        <f>IF(C205="","",ROW()-6)</f>
        <v/>
      </c>
      <c r="H205" s="7">
        <f>IF(OR(C205="",$L$8&lt;$L$9,G205&lt;$L$6-28,G205&gt;$L$6),"",F205-$L$10*(G205-($L$6-28)))</f>
        <v/>
      </c>
      <c r="I205" s="7">
        <f>IF(H205="","",ABS(H205-$L$12))</f>
        <v/>
      </c>
    </row>
    <row r="206">
      <c r="D206" s="6">
        <f>IF(B206="","",WEEKDAY(B206,2)-1)</f>
        <v/>
      </c>
      <c r="E206" s="7">
        <f>IF(OR(C206="",$L$8&lt;$L$9),"",AVERAGEIFS($C$7:$C$206,$D$7:$D$206,D206,$G$7:$G$206,"&gt;="&amp;($L$6-28),$G$7:$G$206,"&lt;"&amp;$L$6))</f>
        <v/>
      </c>
      <c r="F206" s="7">
        <f>IF(C206="","",C206-E206)</f>
        <v/>
      </c>
      <c r="G206" s="6">
        <f>IF(C206="","",ROW()-6)</f>
        <v/>
      </c>
      <c r="H206" s="7">
        <f>IF(OR(C206="",$L$8&lt;$L$9,G206&lt;$L$6-28,G206&gt;$L$6),"",F206-$L$10*(G206-($L$6-28)))</f>
        <v/>
      </c>
      <c r="I206" s="7">
        <f>IF(H206="","",ABS(H206-$L$12))</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B2:C20"/>
  <sheetViews>
    <sheetView showGridLines="0" workbookViewId="0">
      <selection activeCell="A1" sqref="A1"/>
    </sheetView>
  </sheetViews>
  <sheetFormatPr baseColWidth="8" defaultRowHeight="15"/>
  <cols>
    <col width="3" customWidth="1" min="1" max="1"/>
    <col width="30" customWidth="1" min="2" max="2"/>
    <col width="66" customWidth="1" min="3" max="3"/>
  </cols>
  <sheetData>
    <row r="2">
      <c r="B2" s="1" t="inlineStr">
        <is>
          <t>Formulas, terms and limits</t>
        </is>
      </c>
    </row>
    <row r="4" ht="16" customHeight="1">
      <c r="B4" s="4" t="inlineStr">
        <is>
          <t>The score</t>
        </is>
      </c>
      <c r="C4" s="4" t="inlineStr">
        <is>
          <t>0.6745 x (today's residual - median of residuals) / MAD</t>
        </is>
      </c>
    </row>
    <row r="5" ht="30" customHeight="1">
      <c r="B5" s="4" t="inlineStr">
        <is>
          <t>residual</t>
        </is>
      </c>
      <c r="C5" s="4" t="inlineStr">
        <is>
          <t>the value with the weekday rhythm and the local trend taken out</t>
        </is>
      </c>
    </row>
    <row r="6" ht="16" customHeight="1">
      <c r="B6" s="4" t="inlineStr">
        <is>
          <t>median</t>
        </is>
      </c>
      <c r="C6" s="4" t="inlineStr">
        <is>
          <t>the middle value - the robust stand-in for the average</t>
        </is>
      </c>
    </row>
    <row r="7" ht="30" customHeight="1">
      <c r="B7" s="4" t="inlineStr">
        <is>
          <t>MAD</t>
        </is>
      </c>
      <c r="C7" s="4" t="inlineStr">
        <is>
          <t>median absolute deviation: the median of |each residual - their median|</t>
        </is>
      </c>
    </row>
    <row r="8" ht="30" customHeight="1">
      <c r="B8" s="4" t="inlineStr">
        <is>
          <t>0.6745</t>
        </is>
      </c>
      <c r="C8" s="4" t="inlineStr">
        <is>
          <t>a scaling constant, so the score reads on roughly the same scale as an ordinary z-score</t>
        </is>
      </c>
    </row>
    <row r="10" ht="60" customHeight="1">
      <c r="B10" s="4" t="inlineStr">
        <is>
          <t>Why median and MAD</t>
        </is>
      </c>
      <c r="C10" s="4" t="inlineStr">
        <is>
          <t>The spikes you are looking for sit in the history you measure against. One of them is enough to drag an average and inflate a standard deviation, so the next spike has a lower bar to clear. Half the data can be junk before a median moves.</t>
        </is>
      </c>
    </row>
    <row r="11" ht="30" customHeight="1">
      <c r="B11" s="4" t="inlineStr">
        <is>
          <t>Why four weeks</t>
        </is>
      </c>
      <c r="C11" s="4" t="inlineStr">
        <is>
          <t>The shortest window in which every weekday appears four times, so a Monday is judged against four other Mondays.</t>
        </is>
      </c>
    </row>
    <row r="12" ht="45" customHeight="1">
      <c r="B12" s="4" t="inlineStr">
        <is>
          <t>Why today is excluded</t>
        </is>
      </c>
      <c r="C12" s="4" t="inlineStr">
        <is>
          <t>Fit the baseline on a window that includes today and a big spike drags its own yardstick toward itself, scoring lower than it should.</t>
        </is>
      </c>
    </row>
    <row r="14" ht="30" customHeight="1">
      <c r="B14" s="4" t="inlineStr">
        <is>
          <t>What the data must look like</t>
        </is>
      </c>
      <c r="C14" s="4" t="inlineStr">
        <is>
          <t>One row per day for each tracked metric, no gaps, oldest first. A missing day is not a zero day.</t>
        </is>
      </c>
    </row>
    <row r="15" ht="30" customHeight="1">
      <c r="B15" s="4" t="inlineStr">
        <is>
          <t>How much you need</t>
        </is>
      </c>
      <c r="C15" s="4" t="inlineStr">
        <is>
          <t>29 days before any reading at all. About three months before a trend reading means anything.</t>
        </is>
      </c>
    </row>
    <row r="17" ht="45" customHeight="1">
      <c r="B17" s="4" t="inlineStr">
        <is>
          <t>Limit - the trend fit</t>
        </is>
      </c>
      <c r="C17" s="4" t="inlineStr">
        <is>
          <t>This sheet uses the least-squares line; the notebook uses the median of every pairwise slope, which one freak day cannot tilt. Both are shown on the Worked example tab.</t>
        </is>
      </c>
    </row>
    <row r="18" ht="45" customHeight="1">
      <c r="B18" s="4" t="inlineStr">
        <is>
          <t>Limit - no step search</t>
        </is>
      </c>
      <c r="C18" s="4" t="inlineStr">
        <is>
          <t>Deciding whether the series is better described as one level or two is a search, not arithmetic. The notebook does it; a sheet cannot.</t>
        </is>
      </c>
    </row>
    <row r="19" ht="30" customHeight="1">
      <c r="B19" s="4" t="inlineStr">
        <is>
          <t>Limit - it cannot say why</t>
        </is>
      </c>
      <c r="C19" s="4" t="inlineStr">
        <is>
          <t>Every detector here answers whether something moved, never because of what. Check the date against your own change log.</t>
        </is>
      </c>
    </row>
    <row r="20" ht="45" customHeight="1">
      <c r="B20" s="4" t="inlineStr">
        <is>
          <t>Limit - low-volume metrics</t>
        </is>
      </c>
      <c r="C20" s="4" t="inlineStr">
        <is>
          <t>A rate built on a small denominator moves several points on chance alone. If the denominator is small, the honest output is no reading.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2026-10-20T07:11:21Z</dcterms:created>
  <dcterms:modified xsi:type="dcterms:W3CDTF">2026-10-20T07:11:21Z</dcterms:modified>
</cp:coreProperties>
</file>