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Worked example" sheetId="2" state="visible" r:id="rId2"/>
    <sheet name="Your data" sheetId="3" state="visible" r:id="rId3"/>
  </sheets>
  <definedNames/>
  <calcPr calcId="124519" fullCalcOnLoad="1"/>
</workbook>
</file>

<file path=xl/styles.xml><?xml version="1.0" encoding="utf-8"?>
<styleSheet xmlns="http://schemas.openxmlformats.org/spreadsheetml/2006/main">
  <numFmts count="3">
    <numFmt numFmtId="164" formatCode="0.000"/>
    <numFmt numFmtId="165" formatCode="0.0"/>
    <numFmt numFmtId="166" formatCode="0.0%"/>
  </numFmts>
  <fonts count="7">
    <font>
      <name val="Calibri"/>
      <family val="2"/>
      <color theme="1"/>
      <sz val="11"/>
      <scheme val="minor"/>
    </font>
    <font>
      <name val="Calibri"/>
      <b val="1"/>
      <color rgb="001F2124"/>
      <sz val="15"/>
    </font>
    <font>
      <name val="Calibri"/>
      <color rgb="001F2124"/>
      <sz val="11"/>
    </font>
    <font>
      <name val="Calibri"/>
      <b val="1"/>
      <color rgb="001F2124"/>
      <sz val="12"/>
    </font>
    <font>
      <name val="Calibri"/>
      <color rgb="006B7078"/>
      <sz val="10"/>
    </font>
    <font>
      <name val="Consolas"/>
      <b val="1"/>
      <color rgb="001F2124"/>
      <sz val="11"/>
    </font>
    <font>
      <name val="Consolas"/>
      <color rgb="001F2124"/>
      <sz val="11"/>
    </font>
  </fonts>
  <fills count="5">
    <fill>
      <patternFill/>
    </fill>
    <fill>
      <patternFill patternType="gray125"/>
    </fill>
    <fill>
      <patternFill patternType="solid">
        <fgColor rgb="00E7F3EC"/>
      </patternFill>
    </fill>
    <fill>
      <patternFill patternType="solid">
        <fgColor rgb="00F2EFE7"/>
      </patternFill>
    </fill>
    <fill>
      <patternFill patternType="solid">
        <fgColor rgb="00FBF1DC"/>
      </patternFill>
    </fill>
  </fills>
  <borders count="2">
    <border>
      <left/>
      <right/>
      <top/>
      <bottom/>
      <diagonal/>
    </border>
    <border>
      <left style="thin">
        <color rgb="00D9D5CC"/>
      </left>
      <right style="thin">
        <color rgb="00D9D5CC"/>
      </right>
      <top style="thin">
        <color rgb="00D9D5CC"/>
      </top>
      <bottom style="thin">
        <color rgb="00D9D5CC"/>
      </bottom>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0" fontId="2" fillId="0" borderId="0" pivotButton="0" quotePrefix="0" xfId="0"/>
    <xf numFmtId="164" fontId="5" fillId="2" borderId="1" pivotButton="0" quotePrefix="0" xfId="0"/>
    <xf numFmtId="165" fontId="5" fillId="3" borderId="1" pivotButton="0" quotePrefix="0" xfId="0"/>
    <xf numFmtId="9" fontId="5" fillId="2" borderId="1" pivotButton="0" quotePrefix="0" xfId="0"/>
    <xf numFmtId="166" fontId="6" fillId="0" borderId="0" pivotButton="0" quotePrefix="0" xfId="0"/>
    <xf numFmtId="0" fontId="3" fillId="3" borderId="1" pivotButton="0" quotePrefix="0" xfId="0"/>
    <xf numFmtId="0" fontId="6" fillId="0" borderId="1" pivotButton="0" quotePrefix="0" xfId="0"/>
    <xf numFmtId="166" fontId="6" fillId="0" borderId="1" pivotButton="0" quotePrefix="0" xfId="0"/>
    <xf numFmtId="2" fontId="6" fillId="0" borderId="1" pivotButton="0" quotePrefix="0" xfId="0"/>
    <xf numFmtId="0" fontId="2" fillId="0" borderId="1" pivotButton="0" quotePrefix="0" xfId="0"/>
    <xf numFmtId="165" fontId="6" fillId="0" borderId="1" pivotButton="0" quotePrefix="0" xfId="0"/>
    <xf numFmtId="0" fontId="5" fillId="0" borderId="0" pivotButton="0" quotePrefix="0" xfId="0"/>
    <xf numFmtId="165" fontId="5" fillId="0" borderId="0" pivotButton="0" quotePrefix="0" xfId="0"/>
    <xf numFmtId="0" fontId="3" fillId="4" borderId="1" pivotButton="0" quotePrefix="0" xfId="0"/>
    <xf numFmtId="1" fontId="5" fillId="3" borderId="1" pivotButton="0" quotePrefix="0" xfId="0"/>
    <xf numFmtId="0" fontId="6" fillId="4" borderId="1" pivotButton="0" quotePrefix="0" xfId="0"/>
    <xf numFmtId="164" fontId="6" fillId="0" borderId="1" pivotButton="0" quotePrefix="0" xfId="0"/>
    <xf numFmtId="164" fontId="5" fillId="3" borderId="1" pivotButton="0" quotePrefix="0" xfId="0"/>
    <xf numFmtId="166" fontId="5" fillId="3" borderId="1" pivotButton="0" quotePrefix="0" xfId="0"/>
    <xf numFmtId="0" fontId="2" fillId="4" borderId="1" applyAlignment="1" pivotButton="0" quotePrefix="0" xfId="0">
      <alignment vertical="top" wrapText="1"/>
    </xf>
    <xf numFmtId="0" fontId="0"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harts/chart1.xml><?xml version="1.0" encoding="utf-8"?>
<chartSpace xmlns:a="http://schemas.openxmlformats.org/drawingml/2006/main" xmlns="http://schemas.openxmlformats.org/drawingml/2006/chart">
  <chart>
    <title>
      <tx>
        <rich>
          <a:bodyPr/>
          <a:p>
            <a:pPr>
              <a:defRPr/>
            </a:pPr>
            <a:r>
              <a:t>Share of a day's conversions reported, by the day's age</a:t>
            </a:r>
          </a:p>
        </rich>
      </tx>
    </title>
    <plotArea>
      <lineChart>
        <grouping val="standard"/>
        <ser>
          <idx val="0"/>
          <order val="0"/>
          <tx>
            <strRef>
              <f>'Worked example'!C13</f>
            </strRef>
          </tx>
          <spPr>
            <a:ln>
              <a:prstDash val="solid"/>
            </a:ln>
          </spPr>
          <marker>
            <symbol val="none"/>
            <spPr>
              <a:ln>
                <a:prstDash val="solid"/>
              </a:ln>
            </spPr>
          </marker>
          <cat>
            <numRef>
              <f>'Worked example'!$B$14:$B$23</f>
            </numRef>
          </cat>
          <val>
            <numRef>
              <f>'Worked example'!$C$14:$C$23</f>
            </numRef>
          </val>
        </ser>
        <axId val="10"/>
        <axId val="100"/>
      </lineChart>
      <catAx>
        <axId val="10"/>
        <scaling>
          <orientation val="minMax"/>
        </scaling>
        <axPos val="l"/>
        <title>
          <tx>
            <rich>
              <a:bodyPr/>
              <a:p>
                <a:pPr>
                  <a:defRPr/>
                </a:pPr>
                <a:r>
                  <a:t>days since the click</a:t>
                </a:r>
              </a:p>
            </rich>
          </tx>
        </title>
        <majorTickMark val="none"/>
        <minorTickMark val="none"/>
        <crossAx val="100"/>
        <lblOffset val="100"/>
      </catAx>
      <valAx>
        <axId val="100"/>
        <scaling>
          <orientation val="minMax"/>
        </scaling>
        <axPos val="l"/>
        <majorGridlines/>
        <title>
          <tx>
            <rich>
              <a:bodyPr/>
              <a:p>
                <a:pPr>
                  <a:defRPr/>
                </a:pPr>
                <a:r>
                  <a:t>share reported</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6</col>
      <colOff>0</colOff>
      <row>13</row>
      <rowOff>0</rowOff>
    </from>
    <ext cx="5760000" cy="28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000F8F5F"/>
    <outlinePr summaryBelow="1" summaryRight="1"/>
    <pageSetUpPr/>
  </sheetPr>
  <dimension ref="B2:B20"/>
  <sheetViews>
    <sheetView showGridLines="0" workbookViewId="0">
      <selection activeCell="A1" sqref="A1"/>
    </sheetView>
  </sheetViews>
  <sheetFormatPr baseColWidth="8" defaultRowHeight="15"/>
  <cols>
    <col width="3" customWidth="1" min="1" max="1"/>
    <col width="104" customWidth="1" min="2" max="2"/>
  </cols>
  <sheetData>
    <row r="2">
      <c r="B2" s="1" t="inlineStr">
        <is>
          <t>Why do today's numbers look bad, and how long until you know the real result?</t>
        </is>
      </c>
    </row>
    <row r="4" ht="60" customHeight="1">
      <c r="B4" s="2" t="inlineStr">
        <is>
          <t>Conversions arrive days after the click that earned them, and the platform reports them against the click. So every day keeps filling up after it ends, and the newest days are always the emptiest. This workbook measures how fast your own days fill up, and turns that into two numbers you can use.</t>
        </is>
      </c>
    </row>
    <row r="6">
      <c r="B6" s="3" t="inlineStr">
        <is>
          <t>The two readouts</t>
        </is>
      </c>
    </row>
    <row r="7" ht="30" customHeight="1">
      <c r="B7" s="2" t="inlineStr">
        <is>
          <t>1. THE MULTIPLIER: of a day's eventual conversions, the share that has arrived by now. Divide a young day's reported count by it to estimate where the day will land.</t>
        </is>
      </c>
    </row>
    <row r="8" ht="30" customHeight="1">
      <c r="B8" s="2" t="inlineStr">
        <is>
          <t>2. THE WINDOW: the day by which essentially every conversion is in. That is how long a reporting period honestly has to be before you read it as final.</t>
        </is>
      </c>
    </row>
    <row r="10">
      <c r="B10" s="3" t="inlineStr">
        <is>
          <t>What this sheet simplifies</t>
        </is>
      </c>
    </row>
    <row r="11" ht="90" customHeight="1">
      <c r="B11" s="2" t="inlineStr">
        <is>
          <t>The notebook that ships with the post fits the curve with the not-yet-converted clicks kept in the data, which is what lets it read a curve off recent weeks. A spreadsheet cannot do that fit. So this sheet asks for a MATURE window instead (clicks old enough that their conversions are all in), where nothing is left waiting, and fits the curve by straightening it and running a regression. Same curve, same readouts, stricter input. The 'Your data' tab refuses the answer when the window you paste is too young.</t>
        </is>
      </c>
    </row>
    <row r="14">
      <c r="B14" s="3" t="inlineStr">
        <is>
          <t>The tabs</t>
        </is>
      </c>
    </row>
    <row r="15" ht="30" customHeight="1">
      <c r="B15" s="2" t="inlineStr">
        <is>
          <t>WORKED EXAMPLE: the post's synthetic account, every cell live. Change the two curve parameters at the top and watch the whole table move.</t>
        </is>
      </c>
    </row>
    <row r="16" ht="15" customHeight="1">
      <c r="B16" s="2" t="inlineStr">
        <is>
          <t>YOUR DATA: paste your own days-to-conversion figures and get your own curve.</t>
        </is>
      </c>
    </row>
    <row r="18" ht="30" customHeight="1">
      <c r="B18" s="2" t="inlineStr">
        <is>
          <t>In Google Ads the raw material is a standard segment: Campaigns &gt; Segment &gt; Conversions &gt; Days to conversion, over a date range that ENDED at least a month ago.</t>
        </is>
      </c>
    </row>
    <row r="20">
      <c r="B20" s="4" t="inlineStr">
        <is>
          <t>Synthetic data. The numbers here match the post's notebook exactly.</t>
        </is>
      </c>
    </row>
  </sheetData>
  <pageMargins left="0.75" right="0.75" top="1" bottom="1" header="0.5" footer="0.5"/>
</worksheet>
</file>

<file path=xl/worksheets/sheet2.xml><?xml version="1.0" encoding="utf-8"?>
<worksheet xmlns="http://schemas.openxmlformats.org/spreadsheetml/2006/main">
  <sheetPr>
    <tabColor rgb="000F8F5F"/>
    <outlinePr summaryBelow="1" summaryRight="1"/>
    <pageSetUpPr/>
  </sheetPr>
  <dimension ref="B2:H34"/>
  <sheetViews>
    <sheetView showGridLines="0" workbookViewId="0">
      <selection activeCell="A1" sqref="A1"/>
    </sheetView>
  </sheetViews>
  <sheetFormatPr baseColWidth="8" defaultRowHeight="15"/>
  <cols>
    <col width="3" customWidth="1" min="1" max="1"/>
    <col width="22" customWidth="1" min="2" max="2"/>
    <col width="16" customWidth="1" min="3" max="3"/>
    <col width="14" customWidth="1" min="4" max="4"/>
    <col width="34" customWidth="1" min="5" max="5"/>
    <col width="30" customWidth="1" min="7" max="7"/>
    <col width="16" customWidth="1" min="8" max="8"/>
  </cols>
  <sheetData>
    <row r="2">
      <c r="B2" s="1" t="inlineStr">
        <is>
          <t>The post's account, every cell live</t>
        </is>
      </c>
    </row>
    <row r="3" ht="30" customHeight="1">
      <c r="B3" s="2" t="inlineStr">
        <is>
          <t>Change either curve parameter and the whole sheet moves. They came from the notebook's fit on 23,520 clicks.</t>
        </is>
      </c>
    </row>
    <row r="5">
      <c r="B5" s="3" t="inlineStr">
        <is>
          <t>The curve</t>
        </is>
      </c>
      <c r="G5" s="3" t="inlineStr">
        <is>
          <t>What the curve says</t>
        </is>
      </c>
    </row>
    <row r="6">
      <c r="B6" s="5" t="inlineStr">
        <is>
          <t>Typical time to convert (days)</t>
        </is>
      </c>
      <c r="C6" s="6" t="n">
        <v>3.982</v>
      </c>
      <c r="E6" s="4" t="inlineStr">
        <is>
          <t>these three are the only inputs on this tab</t>
        </is>
      </c>
      <c r="G6" s="5" t="inlineStr">
        <is>
          <t>Half of conversions are in by day</t>
        </is>
      </c>
      <c r="H6" s="7">
        <f>$C$6*(LN(2)^(1/$C$7))</f>
        <v/>
      </c>
    </row>
    <row r="7">
      <c r="B7" s="5" t="inlineStr">
        <is>
          <t>Shape (below 1 = front-loaded)</t>
        </is>
      </c>
      <c r="C7" s="6" t="n">
        <v>0.856</v>
      </c>
      <c r="G7" s="5" t="inlineStr">
        <is>
          <t>99% are in by day (the window)</t>
        </is>
      </c>
      <c r="H7" s="7">
        <f>$C$6*((LN(1/(1-0.99)))^(1/$C$7))</f>
        <v/>
      </c>
    </row>
    <row r="8">
      <c r="B8" s="5" t="inlineStr">
        <is>
          <t>Refuse to multiply below</t>
        </is>
      </c>
      <c r="C8" s="8" t="n">
        <v>0.3</v>
      </c>
      <c r="G8" s="5" t="inlineStr">
        <is>
          <t>First day worth reading</t>
        </is>
      </c>
      <c r="H8" s="7">
        <f>$C$6*((LN(1/(1-$C$8)))^(1/$C$7))</f>
        <v/>
      </c>
    </row>
    <row r="10">
      <c r="G10" s="5" t="inlineStr">
        <is>
          <t>A day that old shows this share:</t>
        </is>
      </c>
    </row>
    <row r="11">
      <c r="G11" s="4" t="inlineStr">
        <is>
          <t>yesterday (0.5 days)</t>
        </is>
      </c>
      <c r="H11" s="9">
        <f>1-EXP(-((0.5/$C$6)^$C$7))</f>
        <v/>
      </c>
    </row>
    <row r="13">
      <c r="B13" s="10" t="inlineStr">
        <is>
          <t>The table</t>
        </is>
      </c>
      <c r="C13" s="10" t="inlineStr">
        <is>
          <t>Share reported</t>
        </is>
      </c>
      <c r="D13" s="10" t="inlineStr">
        <is>
          <t>Multiply by</t>
        </is>
      </c>
      <c r="E13" s="10" t="inlineStr">
        <is>
          <t>Read it?</t>
        </is>
      </c>
    </row>
    <row r="14">
      <c r="B14" s="11" t="n">
        <v>1</v>
      </c>
      <c r="C14" s="12">
        <f>1-EXP(-(($B14/$C$6)^$C$7))</f>
        <v/>
      </c>
      <c r="D14" s="13">
        <f>IF($C14&lt;$C$8,"",1/$C14)</f>
        <v/>
      </c>
      <c r="E14" s="14">
        <f>IF($C14&lt;$C$8,"not yet, too little has arrived",IF($C14&gt;0.95,"nearly in, still divide","multiply, then read"))</f>
        <v/>
      </c>
    </row>
    <row r="15">
      <c r="B15" s="11" t="n">
        <v>2</v>
      </c>
      <c r="C15" s="12">
        <f>1-EXP(-(($B15/$C$6)^$C$7))</f>
        <v/>
      </c>
      <c r="D15" s="13">
        <f>IF($C15&lt;$C$8,"",1/$C15)</f>
        <v/>
      </c>
      <c r="E15" s="14">
        <f>IF($C15&lt;$C$8,"not yet, too little has arrived",IF($C15&gt;0.95,"nearly in, still divide","multiply, then read"))</f>
        <v/>
      </c>
    </row>
    <row r="16">
      <c r="B16" s="11" t="n">
        <v>3</v>
      </c>
      <c r="C16" s="12">
        <f>1-EXP(-(($B16/$C$6)^$C$7))</f>
        <v/>
      </c>
      <c r="D16" s="13">
        <f>IF($C16&lt;$C$8,"",1/$C16)</f>
        <v/>
      </c>
      <c r="E16" s="14">
        <f>IF($C16&lt;$C$8,"not yet, too little has arrived",IF($C16&gt;0.95,"nearly in, still divide","multiply, then read"))</f>
        <v/>
      </c>
    </row>
    <row r="17">
      <c r="B17" s="11" t="n">
        <v>4</v>
      </c>
      <c r="C17" s="12">
        <f>1-EXP(-(($B17/$C$6)^$C$7))</f>
        <v/>
      </c>
      <c r="D17" s="13">
        <f>IF($C17&lt;$C$8,"",1/$C17)</f>
        <v/>
      </c>
      <c r="E17" s="14">
        <f>IF($C17&lt;$C$8,"not yet, too little has arrived",IF($C17&gt;0.95,"nearly in, still divide","multiply, then read"))</f>
        <v/>
      </c>
    </row>
    <row r="18">
      <c r="B18" s="11" t="n">
        <v>5</v>
      </c>
      <c r="C18" s="12">
        <f>1-EXP(-(($B18/$C$6)^$C$7))</f>
        <v/>
      </c>
      <c r="D18" s="13">
        <f>IF($C18&lt;$C$8,"",1/$C18)</f>
        <v/>
      </c>
      <c r="E18" s="14">
        <f>IF($C18&lt;$C$8,"not yet, too little has arrived",IF($C18&gt;0.95,"nearly in, still divide","multiply, then read"))</f>
        <v/>
      </c>
    </row>
    <row r="19">
      <c r="B19" s="11" t="n">
        <v>7</v>
      </c>
      <c r="C19" s="12">
        <f>1-EXP(-(($B19/$C$6)^$C$7))</f>
        <v/>
      </c>
      <c r="D19" s="13">
        <f>IF($C19&lt;$C$8,"",1/$C19)</f>
        <v/>
      </c>
      <c r="E19" s="14">
        <f>IF($C19&lt;$C$8,"not yet, too little has arrived",IF($C19&gt;0.95,"nearly in, still divide","multiply, then read"))</f>
        <v/>
      </c>
    </row>
    <row r="20">
      <c r="B20" s="11" t="n">
        <v>10</v>
      </c>
      <c r="C20" s="12">
        <f>1-EXP(-(($B20/$C$6)^$C$7))</f>
        <v/>
      </c>
      <c r="D20" s="13">
        <f>IF($C20&lt;$C$8,"",1/$C20)</f>
        <v/>
      </c>
      <c r="E20" s="14">
        <f>IF($C20&lt;$C$8,"not yet, too little has arrived",IF($C20&gt;0.95,"nearly in, still divide","multiply, then read"))</f>
        <v/>
      </c>
    </row>
    <row r="21">
      <c r="B21" s="11" t="n">
        <v>14</v>
      </c>
      <c r="C21" s="12">
        <f>1-EXP(-(($B21/$C$6)^$C$7))</f>
        <v/>
      </c>
      <c r="D21" s="13">
        <f>IF($C21&lt;$C$8,"",1/$C21)</f>
        <v/>
      </c>
      <c r="E21" s="14">
        <f>IF($C21&lt;$C$8,"not yet, too little has arrived",IF($C21&gt;0.95,"nearly in, still divide","multiply, then read"))</f>
        <v/>
      </c>
    </row>
    <row r="22">
      <c r="B22" s="11" t="n">
        <v>21</v>
      </c>
      <c r="C22" s="12">
        <f>1-EXP(-(($B22/$C$6)^$C$7))</f>
        <v/>
      </c>
      <c r="D22" s="13">
        <f>IF($C22&lt;$C$8,"",1/$C22)</f>
        <v/>
      </c>
      <c r="E22" s="14">
        <f>IF($C22&lt;$C$8,"not yet, too little has arrived",IF($C22&gt;0.95,"nearly in, still divide","multiply, then read"))</f>
        <v/>
      </c>
    </row>
    <row r="23">
      <c r="B23" s="11" t="n">
        <v>30</v>
      </c>
      <c r="C23" s="12">
        <f>1-EXP(-(($B23/$C$6)^$C$7))</f>
        <v/>
      </c>
      <c r="D23" s="13">
        <f>IF($C23&lt;$C$8,"",1/$C23)</f>
        <v/>
      </c>
      <c r="E23" s="14">
        <f>IF($C23&lt;$C$8,"not yet, too little has arrived",IF($C23&gt;0.95,"nearly in, still divide","multiply, then read"))</f>
        <v/>
      </c>
    </row>
    <row r="25">
      <c r="B25" s="3" t="inlineStr">
        <is>
          <t>Applying it to a week</t>
        </is>
      </c>
    </row>
    <row r="26">
      <c r="B26" s="10" t="inlineStr">
        <is>
          <t>Day (age in days)</t>
        </is>
      </c>
      <c r="C26" s="10" t="inlineStr">
        <is>
          <t>Reported so far</t>
        </is>
      </c>
      <c r="D26" s="10" t="inlineStr">
        <is>
          <t>Estimated final</t>
        </is>
      </c>
      <c r="E26" s="10" t="inlineStr">
        <is>
          <t>Interval note</t>
        </is>
      </c>
    </row>
    <row r="27">
      <c r="B27" s="11" t="n">
        <v>0.5</v>
      </c>
      <c r="C27" s="11" t="n">
        <v>3</v>
      </c>
      <c r="D27" s="15">
        <f>IF((1-EXP(-(($B27/$C$6)^$C$7)))&lt;$C$8,"",$C27/(1-EXP(-(($B27/$C$6)^$C$7))))</f>
        <v/>
      </c>
      <c r="E27" s="14">
        <f>IF($D27="","too young to estimate","reported is "&amp;TEXT((1-EXP(-(($B27/$C$6)^$C$7))),"0%")&amp;" of it")</f>
        <v/>
      </c>
    </row>
    <row r="28">
      <c r="B28" s="11" t="n">
        <v>1.5</v>
      </c>
      <c r="C28" s="11" t="n">
        <v>6</v>
      </c>
      <c r="D28" s="15">
        <f>IF((1-EXP(-(($B28/$C$6)^$C$7)))&lt;$C$8,"",$C28/(1-EXP(-(($B28/$C$6)^$C$7))))</f>
        <v/>
      </c>
      <c r="E28" s="14">
        <f>IF($D28="","too young to estimate","reported is "&amp;TEXT((1-EXP(-(($B28/$C$6)^$C$7))),"0%")&amp;" of it")</f>
        <v/>
      </c>
    </row>
    <row r="29">
      <c r="B29" s="11" t="n">
        <v>2.5</v>
      </c>
      <c r="C29" s="11" t="n">
        <v>9</v>
      </c>
      <c r="D29" s="15">
        <f>IF((1-EXP(-(($B29/$C$6)^$C$7)))&lt;$C$8,"",$C29/(1-EXP(-(($B29/$C$6)^$C$7))))</f>
        <v/>
      </c>
      <c r="E29" s="14">
        <f>IF($D29="","too young to estimate","reported is "&amp;TEXT((1-EXP(-(($B29/$C$6)^$C$7))),"0%")&amp;" of it")</f>
        <v/>
      </c>
    </row>
    <row r="30">
      <c r="B30" s="11" t="n">
        <v>3.5</v>
      </c>
      <c r="C30" s="11" t="n">
        <v>13</v>
      </c>
      <c r="D30" s="15">
        <f>IF((1-EXP(-(($B30/$C$6)^$C$7)))&lt;$C$8,"",$C30/(1-EXP(-(($B30/$C$6)^$C$7))))</f>
        <v/>
      </c>
      <c r="E30" s="14">
        <f>IF($D30="","too young to estimate","reported is "&amp;TEXT((1-EXP(-(($B30/$C$6)^$C$7))),"0%")&amp;" of it")</f>
        <v/>
      </c>
    </row>
    <row r="31">
      <c r="B31" s="11" t="n">
        <v>4.5</v>
      </c>
      <c r="C31" s="11" t="n">
        <v>16</v>
      </c>
      <c r="D31" s="15">
        <f>IF((1-EXP(-(($B31/$C$6)^$C$7)))&lt;$C$8,"",$C31/(1-EXP(-(($B31/$C$6)^$C$7))))</f>
        <v/>
      </c>
      <c r="E31" s="14">
        <f>IF($D31="","too young to estimate","reported is "&amp;TEXT((1-EXP(-(($B31/$C$6)^$C$7))),"0%")&amp;" of it")</f>
        <v/>
      </c>
    </row>
    <row r="32">
      <c r="B32" s="11" t="n">
        <v>5.5</v>
      </c>
      <c r="C32" s="11" t="n">
        <v>19</v>
      </c>
      <c r="D32" s="15">
        <f>IF((1-EXP(-(($B32/$C$6)^$C$7)))&lt;$C$8,"",$C32/(1-EXP(-(($B32/$C$6)^$C$7))))</f>
        <v/>
      </c>
      <c r="E32" s="14">
        <f>IF($D32="","too young to estimate","reported is "&amp;TEXT((1-EXP(-(($B32/$C$6)^$C$7))),"0%")&amp;" of it")</f>
        <v/>
      </c>
    </row>
    <row r="33">
      <c r="B33" s="11" t="n">
        <v>6.5</v>
      </c>
      <c r="C33" s="11" t="n">
        <v>22</v>
      </c>
      <c r="D33" s="15">
        <f>IF((1-EXP(-(($B33/$C$6)^$C$7)))&lt;$C$8,"",$C33/(1-EXP(-(($B33/$C$6)^$C$7))))</f>
        <v/>
      </c>
      <c r="E33" s="14">
        <f>IF($D33="","too young to estimate","reported is "&amp;TEXT((1-EXP(-(($B33/$C$6)^$C$7))),"0%")&amp;" of it")</f>
        <v/>
      </c>
    </row>
    <row r="34">
      <c r="B34" s="3" t="inlineStr">
        <is>
          <t>week total</t>
        </is>
      </c>
      <c r="C34" s="16">
        <f>SUM(C27:C33)</f>
        <v/>
      </c>
      <c r="D34" s="17">
        <f>SUM(D27:D33)</f>
        <v/>
      </c>
      <c r="E34" s="4">
        <f>"the days too young to estimate are left out of this total"</f>
        <v/>
      </c>
    </row>
  </sheetData>
  <mergeCells count="1">
    <mergeCell ref="B3:H3"/>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tabColor rgb="000F8F5F"/>
    <outlinePr summaryBelow="1" summaryRight="1"/>
    <pageSetUpPr/>
  </sheetPr>
  <dimension ref="B2:J52"/>
  <sheetViews>
    <sheetView showGridLines="0" workbookViewId="0">
      <selection activeCell="A1" sqref="A1"/>
    </sheetView>
  </sheetViews>
  <sheetFormatPr baseColWidth="8" defaultRowHeight="15"/>
  <cols>
    <col width="3" customWidth="1" min="1" max="1"/>
    <col width="20" customWidth="1" min="2" max="2"/>
    <col width="20" customWidth="1" min="3" max="3"/>
    <col width="15" customWidth="1" min="4" max="4"/>
    <col width="14" customWidth="1" min="5" max="5"/>
    <col width="11" customWidth="1" min="6" max="6"/>
    <col width="8" customWidth="1" min="7" max="7"/>
    <col width="32" customWidth="1" min="9" max="9"/>
    <col width="16" customWidth="1" min="10" max="10"/>
  </cols>
  <sheetData>
    <row r="2">
      <c r="B2" s="1" t="inlineStr">
        <is>
          <t>Your own curve</t>
        </is>
      </c>
    </row>
    <row r="3" ht="60" customHeight="1">
      <c r="B3" s="2" t="inlineStr">
        <is>
          <t>Paste your days-to-conversion figures below. In Google Ads: Campaigns &gt; Segment &gt; Conversions &gt; Days to conversion, over a date range that ENDED AT LEAST A MONTH AGO. The end date matters more than the length: a window that includes recent clicks is still filling up, and this sheet has no way to allow for that.</t>
        </is>
      </c>
    </row>
    <row r="4" ht="75" customHeight="1">
      <c r="B4" s="2" t="inlineStr">
        <is>
          <t>How to paste: one row per bucket, in order, from the top row down, up to 30 rows. In the first column put the END of each bucket as a plain number, the first whole day it does not include: 'less than 1 day' is 1, '1 day' is 2, '6 days' is 7, '13-20 days' is 21. The example rows already follow this. In the second column put the bucket's conversions as a plain number. Leave out the Total row.</t>
        </is>
      </c>
    </row>
    <row r="6">
      <c r="B6" s="3" t="inlineStr">
        <is>
          <t>Paste here</t>
        </is>
      </c>
      <c r="I6" s="3" t="inlineStr">
        <is>
          <t>Your fitted curve</t>
        </is>
      </c>
    </row>
    <row r="7">
      <c r="B7" s="18" t="inlineStr">
        <is>
          <t>Day (bucket end)</t>
        </is>
      </c>
      <c r="C7" s="18" t="inlineStr">
        <is>
          <t>Conversions that day</t>
        </is>
      </c>
      <c r="D7" s="10" t="inlineStr">
        <is>
          <t>Running share</t>
        </is>
      </c>
      <c r="E7" s="10" t="inlineStr">
        <is>
          <t>Straightened</t>
        </is>
      </c>
      <c r="F7" s="10" t="inlineStr">
        <is>
          <t>log days</t>
        </is>
      </c>
      <c r="G7" s="10" t="inlineStr">
        <is>
          <t>Use?</t>
        </is>
      </c>
      <c r="I7" s="5" t="inlineStr">
        <is>
          <t>Conversions in the paste</t>
        </is>
      </c>
      <c r="J7" s="19">
        <f>SUM($C$8:$C$37)</f>
        <v/>
      </c>
    </row>
    <row r="8">
      <c r="B8" s="20" t="n">
        <v>1</v>
      </c>
      <c r="C8" s="20" t="n">
        <v>41</v>
      </c>
      <c r="D8" s="12">
        <f>IF(N($B8)=0,0,SUM($C$8:$C8)/SUM($C$8:$C$37))</f>
        <v/>
      </c>
      <c r="E8" s="21">
        <f>IF($G8=1,LN(LN(1/(1-$D8))),0)</f>
        <v/>
      </c>
      <c r="F8" s="21">
        <f>IF($G8=1,LN($B8),0)</f>
        <v/>
      </c>
      <c r="G8" s="11">
        <f>IF(AND(N($B8)&gt;0,$D8&gt;0,$D8&lt;1),1,0)</f>
        <v/>
      </c>
      <c r="I8" s="5" t="inlineStr">
        <is>
          <t>Points the fit can use</t>
        </is>
      </c>
      <c r="J8" s="19">
        <f>SUM($G$8:$G$37)</f>
        <v/>
      </c>
    </row>
    <row r="9">
      <c r="B9" s="20" t="n">
        <v>2</v>
      </c>
      <c r="C9" s="20" t="n">
        <v>22</v>
      </c>
      <c r="D9" s="12">
        <f>IF(N($B9)=0,0,SUM($C$8:$C9)/SUM($C$8:$C$37))</f>
        <v/>
      </c>
      <c r="E9" s="21">
        <f>IF($G9=1,LN(LN(1/(1-$D9))),0)</f>
        <v/>
      </c>
      <c r="F9" s="21">
        <f>IF($G9=1,LN($B9),0)</f>
        <v/>
      </c>
      <c r="G9" s="11">
        <f>IF(AND(N($B9)&gt;0,$D9&gt;0,$D9&lt;1),1,0)</f>
        <v/>
      </c>
      <c r="I9" s="5" t="inlineStr">
        <is>
          <t>Shape k</t>
        </is>
      </c>
      <c r="J9" s="22">
        <f>IFERROR((SUM($G$8:$G$37)*SUMPRODUCT($G$8:$G$37,$E$8:$E$37,$F$8:$F$37)-SUMPRODUCT($G$8:$G$37,$F$8:$F$37)*SUMPRODUCT($G$8:$G$37,$E$8:$E$37))/(SUM($G$8:$G$37)*SUMPRODUCT($G$8:$G$37,$F$8:$F$37,$F$8:$F$37)-SUMPRODUCT($G$8:$G$37,$F$8:$F$37)*SUMPRODUCT($G$8:$G$37,$F$8:$F$37)),"")</f>
        <v/>
      </c>
    </row>
    <row r="10">
      <c r="B10" s="20" t="n">
        <v>3</v>
      </c>
      <c r="C10" s="20" t="n">
        <v>14</v>
      </c>
      <c r="D10" s="12">
        <f>IF(N($B10)=0,0,SUM($C$8:$C10)/SUM($C$8:$C$37))</f>
        <v/>
      </c>
      <c r="E10" s="21">
        <f>IF($G10=1,LN(LN(1/(1-$D10))),0)</f>
        <v/>
      </c>
      <c r="F10" s="21">
        <f>IF($G10=1,LN($B10),0)</f>
        <v/>
      </c>
      <c r="G10" s="11">
        <f>IF(AND(N($B10)&gt;0,$D10&gt;0,$D10&lt;1),1,0)</f>
        <v/>
      </c>
      <c r="I10" s="5" t="inlineStr">
        <is>
          <t>Timescale lambda (days)</t>
        </is>
      </c>
      <c r="J10" s="22">
        <f>IFERROR(EXP(0-((SUMPRODUCT($G$8:$G$37,$E$8:$E$37)-$J$9*SUMPRODUCT($G$8:$G$37,$F$8:$F$37))/SUM($G$8:$G$37))/$J$9),"")</f>
        <v/>
      </c>
    </row>
    <row r="11">
      <c r="B11" s="20" t="n">
        <v>4</v>
      </c>
      <c r="C11" s="20" t="n">
        <v>9</v>
      </c>
      <c r="D11" s="12">
        <f>IF(N($B11)=0,0,SUM($C$8:$C11)/SUM($C$8:$C$37))</f>
        <v/>
      </c>
      <c r="E11" s="21">
        <f>IF($G11=1,LN(LN(1/(1-$D11))),0)</f>
        <v/>
      </c>
      <c r="F11" s="21">
        <f>IF($G11=1,LN($B11),0)</f>
        <v/>
      </c>
      <c r="G11" s="11">
        <f>IF(AND(N($B11)&gt;0,$D11&gt;0,$D11&lt;1),1,0)</f>
        <v/>
      </c>
      <c r="I11" s="5" t="inlineStr">
        <is>
          <t>Half of conversions in by day</t>
        </is>
      </c>
      <c r="J11" s="7">
        <f>IFERROR($J$10*(LN(2)^(1/$J$9)),"")</f>
        <v/>
      </c>
    </row>
    <row r="12">
      <c r="B12" s="20" t="n">
        <v>5</v>
      </c>
      <c r="C12" s="20" t="n">
        <v>7</v>
      </c>
      <c r="D12" s="12">
        <f>IF(N($B12)=0,0,SUM($C$8:$C12)/SUM($C$8:$C$37))</f>
        <v/>
      </c>
      <c r="E12" s="21">
        <f>IF($G12=1,LN(LN(1/(1-$D12))),0)</f>
        <v/>
      </c>
      <c r="F12" s="21">
        <f>IF($G12=1,LN($B12),0)</f>
        <v/>
      </c>
      <c r="G12" s="11">
        <f>IF(AND(N($B12)&gt;0,$D12&gt;0,$D12&lt;1),1,0)</f>
        <v/>
      </c>
      <c r="I12" s="5" t="inlineStr">
        <is>
          <t>99% in by day (your window)</t>
        </is>
      </c>
      <c r="J12" s="7">
        <f>IFERROR($J$10*((LN(1/(1-0.99)))^(1/$J$9)),"")</f>
        <v/>
      </c>
    </row>
    <row r="13">
      <c r="B13" s="20" t="n">
        <v>6</v>
      </c>
      <c r="C13" s="20" t="n">
        <v>5</v>
      </c>
      <c r="D13" s="12">
        <f>IF(N($B13)=0,0,SUM($C$8:$C13)/SUM($C$8:$C$37))</f>
        <v/>
      </c>
      <c r="E13" s="21">
        <f>IF($G13=1,LN(LN(1/(1-$D13))),0)</f>
        <v/>
      </c>
      <c r="F13" s="21">
        <f>IF($G13=1,LN($B13),0)</f>
        <v/>
      </c>
      <c r="G13" s="11">
        <f>IF(AND(N($B13)&gt;0,$D13&gt;0,$D13&lt;1),1,0)</f>
        <v/>
      </c>
      <c r="I13" s="5" t="inlineStr">
        <is>
          <t>Share still arriving on the last day</t>
        </is>
      </c>
      <c r="J13" s="23">
        <f>IFERROR(INDEX($C$8:$C$37,MATCH(MAX($B$8:$B$37),$B$8:$B$37,0))/SUM($C$8:$C$37),"")</f>
        <v/>
      </c>
    </row>
    <row r="14">
      <c r="B14" s="20" t="n">
        <v>7</v>
      </c>
      <c r="C14" s="20" t="n">
        <v>4</v>
      </c>
      <c r="D14" s="12">
        <f>IF(N($B14)=0,0,SUM($C$8:$C14)/SUM($C$8:$C$37))</f>
        <v/>
      </c>
      <c r="E14" s="21">
        <f>IF($G14=1,LN(LN(1/(1-$D14))),0)</f>
        <v/>
      </c>
      <c r="F14" s="21">
        <f>IF($G14=1,LN($B14),0)</f>
        <v/>
      </c>
      <c r="G14" s="11">
        <f>IF(AND(N($B14)&gt;0,$D14&gt;0,$D14&lt;1),1,0)</f>
        <v/>
      </c>
      <c r="I14" s="3" t="inlineStr">
        <is>
          <t>Is this trustworthy?</t>
        </is>
      </c>
    </row>
    <row r="15">
      <c r="B15" s="20" t="n">
        <v>10</v>
      </c>
      <c r="C15" s="20" t="n">
        <v>7</v>
      </c>
      <c r="D15" s="12">
        <f>IF(N($B15)=0,0,SUM($C$8:$C15)/SUM($C$8:$C$37))</f>
        <v/>
      </c>
      <c r="E15" s="21">
        <f>IF($G15=1,LN(LN(1/(1-$D15))),0)</f>
        <v/>
      </c>
      <c r="F15" s="21">
        <f>IF($G15=1,LN($B15),0)</f>
        <v/>
      </c>
      <c r="G15" s="11">
        <f>IF(AND(N($B15)&gt;0,$D15&gt;0,$D15&lt;1),1,0)</f>
        <v/>
      </c>
      <c r="I15" s="24">
        <f>IF($J$7&lt;30,"NO: only "&amp;$J$7&amp;" conversions pasted. Below about 30 there is not enough to fit a curve to. Widen the date range.",IF($J$8&lt;4,"NO: fewer than four usable rows. Paste more of the days-to-conversion table.",IF(NOT(ISNUMBER($J$10)),"NO: the fit could not run. Check the days column holds numbers.",IF($J$13&gt;0.02,"CAREFUL: "&amp;TEXT($J$13,"0%")&amp;" of your conversions land on the LAST day you pasted, so the tail is cut off. The share column treats whatever you paste as the whole of it, which makes any window read short. "&amp;"Paste further out if your date range allows. If this last row is already the end of your conversion window, nothing past it was ever counted: read the window below as at least this long, and consider a longer conversion window.",IF(MAX($B$8:$B$37)&lt;$J$12*0.6,"CAREFUL: your paste stops at day "&amp;MAX($B$8:$B$37)&amp;" but the fitted window runs to "&amp;TEXT($J$12,"0")&amp;". The tail is a guess.","OK: "&amp;$J$7&amp;" conversions across "&amp;$J$8&amp;" points, the last day contributing only "&amp;TEXT($J$13,"0%")&amp;", so the tail is in view.")))))</f>
        <v/>
      </c>
    </row>
    <row r="16">
      <c r="B16" s="20" t="n">
        <v>14</v>
      </c>
      <c r="C16" s="20" t="n">
        <v>5</v>
      </c>
      <c r="D16" s="12">
        <f>IF(N($B16)=0,0,SUM($C$8:$C16)/SUM($C$8:$C$37))</f>
        <v/>
      </c>
      <c r="E16" s="21">
        <f>IF($G16=1,LN(LN(1/(1-$D16))),0)</f>
        <v/>
      </c>
      <c r="F16" s="21">
        <f>IF($G16=1,LN($B16),0)</f>
        <v/>
      </c>
      <c r="G16" s="11">
        <f>IF(AND(N($B16)&gt;0,$D16&gt;0,$D16&lt;1),1,0)</f>
        <v/>
      </c>
    </row>
    <row r="17">
      <c r="B17" s="20" t="n">
        <v>21</v>
      </c>
      <c r="C17" s="20" t="n">
        <v>3</v>
      </c>
      <c r="D17" s="12">
        <f>IF(N($B17)=0,0,SUM($C$8:$C17)/SUM($C$8:$C$37))</f>
        <v/>
      </c>
      <c r="E17" s="21">
        <f>IF($G17=1,LN(LN(1/(1-$D17))),0)</f>
        <v/>
      </c>
      <c r="F17" s="21">
        <f>IF($G17=1,LN($B17),0)</f>
        <v/>
      </c>
      <c r="G17" s="11">
        <f>IF(AND(N($B17)&gt;0,$D17&gt;0,$D17&lt;1),1,0)</f>
        <v/>
      </c>
    </row>
    <row r="18">
      <c r="B18" s="20" t="n">
        <v>30</v>
      </c>
      <c r="C18" s="20" t="n">
        <v>2</v>
      </c>
      <c r="D18" s="12">
        <f>IF(N($B18)=0,0,SUM($C$8:$C18)/SUM($C$8:$C$37))</f>
        <v/>
      </c>
      <c r="E18" s="21">
        <f>IF($G18=1,LN(LN(1/(1-$D18))),0)</f>
        <v/>
      </c>
      <c r="F18" s="21">
        <f>IF($G18=1,LN($B18),0)</f>
        <v/>
      </c>
      <c r="G18" s="11">
        <f>IF(AND(N($B18)&gt;0,$D18&gt;0,$D18&lt;1),1,0)</f>
        <v/>
      </c>
    </row>
    <row r="19">
      <c r="B19" s="25" t="n"/>
      <c r="C19" s="25" t="n"/>
      <c r="D19" s="12">
        <f>IF(N($B19)=0,0,SUM($C$8:$C19)/SUM($C$8:$C$37))</f>
        <v/>
      </c>
      <c r="E19" s="21">
        <f>IF($G19=1,LN(LN(1/(1-$D19))),0)</f>
        <v/>
      </c>
      <c r="F19" s="21">
        <f>IF($G19=1,LN($B19),0)</f>
        <v/>
      </c>
      <c r="G19" s="11">
        <f>IF(AND(N($B19)&gt;0,$D19&gt;0,$D19&lt;1),1,0)</f>
        <v/>
      </c>
    </row>
    <row r="20">
      <c r="B20" s="25" t="n"/>
      <c r="C20" s="25" t="n"/>
      <c r="D20" s="12">
        <f>IF(N($B20)=0,0,SUM($C$8:$C20)/SUM($C$8:$C$37))</f>
        <v/>
      </c>
      <c r="E20" s="21">
        <f>IF($G20=1,LN(LN(1/(1-$D20))),0)</f>
        <v/>
      </c>
      <c r="F20" s="21">
        <f>IF($G20=1,LN($B20),0)</f>
        <v/>
      </c>
      <c r="G20" s="11">
        <f>IF(AND(N($B20)&gt;0,$D20&gt;0,$D20&lt;1),1,0)</f>
        <v/>
      </c>
    </row>
    <row r="21">
      <c r="B21" s="25" t="n"/>
      <c r="C21" s="25" t="n"/>
      <c r="D21" s="12">
        <f>IF(N($B21)=0,0,SUM($C$8:$C21)/SUM($C$8:$C$37))</f>
        <v/>
      </c>
      <c r="E21" s="21">
        <f>IF($G21=1,LN(LN(1/(1-$D21))),0)</f>
        <v/>
      </c>
      <c r="F21" s="21">
        <f>IF($G21=1,LN($B21),0)</f>
        <v/>
      </c>
      <c r="G21" s="11">
        <f>IF(AND(N($B21)&gt;0,$D21&gt;0,$D21&lt;1),1,0)</f>
        <v/>
      </c>
    </row>
    <row r="22">
      <c r="B22" s="25" t="n"/>
      <c r="C22" s="25" t="n"/>
      <c r="D22" s="12">
        <f>IF(N($B22)=0,0,SUM($C$8:$C22)/SUM($C$8:$C$37))</f>
        <v/>
      </c>
      <c r="E22" s="21">
        <f>IF($G22=1,LN(LN(1/(1-$D22))),0)</f>
        <v/>
      </c>
      <c r="F22" s="21">
        <f>IF($G22=1,LN($B22),0)</f>
        <v/>
      </c>
      <c r="G22" s="11">
        <f>IF(AND(N($B22)&gt;0,$D22&gt;0,$D22&lt;1),1,0)</f>
        <v/>
      </c>
    </row>
    <row r="23">
      <c r="B23" s="25" t="n"/>
      <c r="C23" s="25" t="n"/>
      <c r="D23" s="12">
        <f>IF(N($B23)=0,0,SUM($C$8:$C23)/SUM($C$8:$C$37))</f>
        <v/>
      </c>
      <c r="E23" s="21">
        <f>IF($G23=1,LN(LN(1/(1-$D23))),0)</f>
        <v/>
      </c>
      <c r="F23" s="21">
        <f>IF($G23=1,LN($B23),0)</f>
        <v/>
      </c>
      <c r="G23" s="11">
        <f>IF(AND(N($B23)&gt;0,$D23&gt;0,$D23&lt;1),1,0)</f>
        <v/>
      </c>
    </row>
    <row r="24">
      <c r="B24" s="25" t="n"/>
      <c r="C24" s="25" t="n"/>
      <c r="D24" s="12">
        <f>IF(N($B24)=0,0,SUM($C$8:$C24)/SUM($C$8:$C$37))</f>
        <v/>
      </c>
      <c r="E24" s="21">
        <f>IF($G24=1,LN(LN(1/(1-$D24))),0)</f>
        <v/>
      </c>
      <c r="F24" s="21">
        <f>IF($G24=1,LN($B24),0)</f>
        <v/>
      </c>
      <c r="G24" s="11">
        <f>IF(AND(N($B24)&gt;0,$D24&gt;0,$D24&lt;1),1,0)</f>
        <v/>
      </c>
    </row>
    <row r="25">
      <c r="B25" s="25" t="n"/>
      <c r="C25" s="25" t="n"/>
      <c r="D25" s="12">
        <f>IF(N($B25)=0,0,SUM($C$8:$C25)/SUM($C$8:$C$37))</f>
        <v/>
      </c>
      <c r="E25" s="21">
        <f>IF($G25=1,LN(LN(1/(1-$D25))),0)</f>
        <v/>
      </c>
      <c r="F25" s="21">
        <f>IF($G25=1,LN($B25),0)</f>
        <v/>
      </c>
      <c r="G25" s="11">
        <f>IF(AND(N($B25)&gt;0,$D25&gt;0,$D25&lt;1),1,0)</f>
        <v/>
      </c>
    </row>
    <row r="26">
      <c r="B26" s="25" t="n"/>
      <c r="C26" s="25" t="n"/>
      <c r="D26" s="12">
        <f>IF(N($B26)=0,0,SUM($C$8:$C26)/SUM($C$8:$C$37))</f>
        <v/>
      </c>
      <c r="E26" s="21">
        <f>IF($G26=1,LN(LN(1/(1-$D26))),0)</f>
        <v/>
      </c>
      <c r="F26" s="21">
        <f>IF($G26=1,LN($B26),0)</f>
        <v/>
      </c>
      <c r="G26" s="11">
        <f>IF(AND(N($B26)&gt;0,$D26&gt;0,$D26&lt;1),1,0)</f>
        <v/>
      </c>
    </row>
    <row r="27">
      <c r="B27" s="25" t="n"/>
      <c r="C27" s="25" t="n"/>
      <c r="D27" s="12">
        <f>IF(N($B27)=0,0,SUM($C$8:$C27)/SUM($C$8:$C$37))</f>
        <v/>
      </c>
      <c r="E27" s="21">
        <f>IF($G27=1,LN(LN(1/(1-$D27))),0)</f>
        <v/>
      </c>
      <c r="F27" s="21">
        <f>IF($G27=1,LN($B27),0)</f>
        <v/>
      </c>
      <c r="G27" s="11">
        <f>IF(AND(N($B27)&gt;0,$D27&gt;0,$D27&lt;1),1,0)</f>
        <v/>
      </c>
    </row>
    <row r="28">
      <c r="B28" s="25" t="n"/>
      <c r="C28" s="25" t="n"/>
      <c r="D28" s="12">
        <f>IF(N($B28)=0,0,SUM($C$8:$C28)/SUM($C$8:$C$37))</f>
        <v/>
      </c>
      <c r="E28" s="21">
        <f>IF($G28=1,LN(LN(1/(1-$D28))),0)</f>
        <v/>
      </c>
      <c r="F28" s="21">
        <f>IF($G28=1,LN($B28),0)</f>
        <v/>
      </c>
      <c r="G28" s="11">
        <f>IF(AND(N($B28)&gt;0,$D28&gt;0,$D28&lt;1),1,0)</f>
        <v/>
      </c>
    </row>
    <row r="29">
      <c r="B29" s="25" t="n"/>
      <c r="C29" s="25" t="n"/>
      <c r="D29" s="12">
        <f>IF(N($B29)=0,0,SUM($C$8:$C29)/SUM($C$8:$C$37))</f>
        <v/>
      </c>
      <c r="E29" s="21">
        <f>IF($G29=1,LN(LN(1/(1-$D29))),0)</f>
        <v/>
      </c>
      <c r="F29" s="21">
        <f>IF($G29=1,LN($B29),0)</f>
        <v/>
      </c>
      <c r="G29" s="11">
        <f>IF(AND(N($B29)&gt;0,$D29&gt;0,$D29&lt;1),1,0)</f>
        <v/>
      </c>
    </row>
    <row r="30">
      <c r="B30" s="25" t="n"/>
      <c r="C30" s="25" t="n"/>
      <c r="D30" s="12">
        <f>IF(N($B30)=0,0,SUM($C$8:$C30)/SUM($C$8:$C$37))</f>
        <v/>
      </c>
      <c r="E30" s="21">
        <f>IF($G30=1,LN(LN(1/(1-$D30))),0)</f>
        <v/>
      </c>
      <c r="F30" s="21">
        <f>IF($G30=1,LN($B30),0)</f>
        <v/>
      </c>
      <c r="G30" s="11">
        <f>IF(AND(N($B30)&gt;0,$D30&gt;0,$D30&lt;1),1,0)</f>
        <v/>
      </c>
    </row>
    <row r="31">
      <c r="B31" s="25" t="n"/>
      <c r="C31" s="25" t="n"/>
      <c r="D31" s="12">
        <f>IF(N($B31)=0,0,SUM($C$8:$C31)/SUM($C$8:$C$37))</f>
        <v/>
      </c>
      <c r="E31" s="21">
        <f>IF($G31=1,LN(LN(1/(1-$D31))),0)</f>
        <v/>
      </c>
      <c r="F31" s="21">
        <f>IF($G31=1,LN($B31),0)</f>
        <v/>
      </c>
      <c r="G31" s="11">
        <f>IF(AND(N($B31)&gt;0,$D31&gt;0,$D31&lt;1),1,0)</f>
        <v/>
      </c>
    </row>
    <row r="32">
      <c r="B32" s="25" t="n"/>
      <c r="C32" s="25" t="n"/>
      <c r="D32" s="12">
        <f>IF(N($B32)=0,0,SUM($C$8:$C32)/SUM($C$8:$C$37))</f>
        <v/>
      </c>
      <c r="E32" s="21">
        <f>IF($G32=1,LN(LN(1/(1-$D32))),0)</f>
        <v/>
      </c>
      <c r="F32" s="21">
        <f>IF($G32=1,LN($B32),0)</f>
        <v/>
      </c>
      <c r="G32" s="11">
        <f>IF(AND(N($B32)&gt;0,$D32&gt;0,$D32&lt;1),1,0)</f>
        <v/>
      </c>
    </row>
    <row r="33">
      <c r="B33" s="25" t="n"/>
      <c r="C33" s="25" t="n"/>
      <c r="D33" s="12">
        <f>IF(N($B33)=0,0,SUM($C$8:$C33)/SUM($C$8:$C$37))</f>
        <v/>
      </c>
      <c r="E33" s="21">
        <f>IF($G33=1,LN(LN(1/(1-$D33))),0)</f>
        <v/>
      </c>
      <c r="F33" s="21">
        <f>IF($G33=1,LN($B33),0)</f>
        <v/>
      </c>
      <c r="G33" s="11">
        <f>IF(AND(N($B33)&gt;0,$D33&gt;0,$D33&lt;1),1,0)</f>
        <v/>
      </c>
    </row>
    <row r="34">
      <c r="B34" s="25" t="n"/>
      <c r="C34" s="25" t="n"/>
      <c r="D34" s="12">
        <f>IF(N($B34)=0,0,SUM($C$8:$C34)/SUM($C$8:$C$37))</f>
        <v/>
      </c>
      <c r="E34" s="21">
        <f>IF($G34=1,LN(LN(1/(1-$D34))),0)</f>
        <v/>
      </c>
      <c r="F34" s="21">
        <f>IF($G34=1,LN($B34),0)</f>
        <v/>
      </c>
      <c r="G34" s="11">
        <f>IF(AND(N($B34)&gt;0,$D34&gt;0,$D34&lt;1),1,0)</f>
        <v/>
      </c>
    </row>
    <row r="35">
      <c r="B35" s="25" t="n"/>
      <c r="C35" s="25" t="n"/>
      <c r="D35" s="12">
        <f>IF(N($B35)=0,0,SUM($C$8:$C35)/SUM($C$8:$C$37))</f>
        <v/>
      </c>
      <c r="E35" s="21">
        <f>IF($G35=1,LN(LN(1/(1-$D35))),0)</f>
        <v/>
      </c>
      <c r="F35" s="21">
        <f>IF($G35=1,LN($B35),0)</f>
        <v/>
      </c>
      <c r="G35" s="11">
        <f>IF(AND(N($B35)&gt;0,$D35&gt;0,$D35&lt;1),1,0)</f>
        <v/>
      </c>
    </row>
    <row r="36">
      <c r="B36" s="25" t="n"/>
      <c r="C36" s="25" t="n"/>
      <c r="D36" s="12">
        <f>IF(N($B36)=0,0,SUM($C$8:$C36)/SUM($C$8:$C$37))</f>
        <v/>
      </c>
      <c r="E36" s="21">
        <f>IF($G36=1,LN(LN(1/(1-$D36))),0)</f>
        <v/>
      </c>
      <c r="F36" s="21">
        <f>IF($G36=1,LN($B36),0)</f>
        <v/>
      </c>
      <c r="G36" s="11">
        <f>IF(AND(N($B36)&gt;0,$D36&gt;0,$D36&lt;1),1,0)</f>
        <v/>
      </c>
    </row>
    <row r="37">
      <c r="B37" s="25" t="n"/>
      <c r="C37" s="25" t="n"/>
      <c r="D37" s="12">
        <f>IF(N($B37)=0,0,SUM($C$8:$C37)/SUM($C$8:$C$37))</f>
        <v/>
      </c>
      <c r="E37" s="21">
        <f>IF($G37=1,LN(LN(1/(1-$D37))),0)</f>
        <v/>
      </c>
      <c r="F37" s="21">
        <f>IF($G37=1,LN($B37),0)</f>
        <v/>
      </c>
      <c r="G37" s="11">
        <f>IF(AND(N($B37)&gt;0,$D37&gt;0,$D37&lt;1),1,0)</f>
        <v/>
      </c>
    </row>
    <row r="40">
      <c r="B40" s="3" t="inlineStr">
        <is>
          <t>Your table</t>
        </is>
      </c>
    </row>
    <row r="41">
      <c r="B41" s="10" t="inlineStr">
        <is>
          <t>Days since the click</t>
        </is>
      </c>
      <c r="C41" s="10" t="inlineStr">
        <is>
          <t>Share reported</t>
        </is>
      </c>
      <c r="D41" s="10" t="inlineStr">
        <is>
          <t>Multiply by</t>
        </is>
      </c>
      <c r="E41" s="10" t="inlineStr">
        <is>
          <t>Read it?</t>
        </is>
      </c>
    </row>
    <row r="42">
      <c r="B42" s="11" t="n">
        <v>1</v>
      </c>
      <c r="C42" s="12">
        <f>1-EXP(-(($B42/$J$10)^$J$9))</f>
        <v/>
      </c>
      <c r="D42" s="13">
        <f>IF($C42&lt;0.3,"",1/$C42)</f>
        <v/>
      </c>
      <c r="E42" s="14">
        <f>IF($C42&lt;0.3,"not yet, too little has arrived",IF($C42&gt;0.95,"nearly in, still divide","multiply, then read"))</f>
        <v/>
      </c>
    </row>
    <row r="43">
      <c r="B43" s="11" t="n">
        <v>2</v>
      </c>
      <c r="C43" s="12">
        <f>1-EXP(-(($B43/$J$10)^$J$9))</f>
        <v/>
      </c>
      <c r="D43" s="13">
        <f>IF($C43&lt;0.3,"",1/$C43)</f>
        <v/>
      </c>
      <c r="E43" s="14">
        <f>IF($C43&lt;0.3,"not yet, too little has arrived",IF($C43&gt;0.95,"nearly in, still divide","multiply, then read"))</f>
        <v/>
      </c>
    </row>
    <row r="44">
      <c r="B44" s="11" t="n">
        <v>3</v>
      </c>
      <c r="C44" s="12">
        <f>1-EXP(-(($B44/$J$10)^$J$9))</f>
        <v/>
      </c>
      <c r="D44" s="13">
        <f>IF($C44&lt;0.3,"",1/$C44)</f>
        <v/>
      </c>
      <c r="E44" s="14">
        <f>IF($C44&lt;0.3,"not yet, too little has arrived",IF($C44&gt;0.95,"nearly in, still divide","multiply, then read"))</f>
        <v/>
      </c>
    </row>
    <row r="45">
      <c r="B45" s="11" t="n">
        <v>5</v>
      </c>
      <c r="C45" s="12">
        <f>1-EXP(-(($B45/$J$10)^$J$9))</f>
        <v/>
      </c>
      <c r="D45" s="13">
        <f>IF($C45&lt;0.3,"",1/$C45)</f>
        <v/>
      </c>
      <c r="E45" s="14">
        <f>IF($C45&lt;0.3,"not yet, too little has arrived",IF($C45&gt;0.95,"nearly in, still divide","multiply, then read"))</f>
        <v/>
      </c>
    </row>
    <row r="46">
      <c r="B46" s="11" t="n">
        <v>7</v>
      </c>
      <c r="C46" s="12">
        <f>1-EXP(-(($B46/$J$10)^$J$9))</f>
        <v/>
      </c>
      <c r="D46" s="13">
        <f>IF($C46&lt;0.3,"",1/$C46)</f>
        <v/>
      </c>
      <c r="E46" s="14">
        <f>IF($C46&lt;0.3,"not yet, too little has arrived",IF($C46&gt;0.95,"nearly in, still divide","multiply, then read"))</f>
        <v/>
      </c>
    </row>
    <row r="47">
      <c r="B47" s="11" t="n">
        <v>14</v>
      </c>
      <c r="C47" s="12">
        <f>1-EXP(-(($B47/$J$10)^$J$9))</f>
        <v/>
      </c>
      <c r="D47" s="13">
        <f>IF($C47&lt;0.3,"",1/$C47)</f>
        <v/>
      </c>
      <c r="E47" s="14">
        <f>IF($C47&lt;0.3,"not yet, too little has arrived",IF($C47&gt;0.95,"nearly in, still divide","multiply, then read"))</f>
        <v/>
      </c>
    </row>
    <row r="48">
      <c r="B48" s="11" t="n">
        <v>21</v>
      </c>
      <c r="C48" s="12">
        <f>1-EXP(-(($B48/$J$10)^$J$9))</f>
        <v/>
      </c>
      <c r="D48" s="13">
        <f>IF($C48&lt;0.3,"",1/$C48)</f>
        <v/>
      </c>
      <c r="E48" s="14">
        <f>IF($C48&lt;0.3,"not yet, too little has arrived",IF($C48&gt;0.95,"nearly in, still divide","multiply, then read"))</f>
        <v/>
      </c>
    </row>
    <row r="49">
      <c r="B49" s="11" t="n">
        <v>30</v>
      </c>
      <c r="C49" s="12">
        <f>1-EXP(-(($B49/$J$10)^$J$9))</f>
        <v/>
      </c>
      <c r="D49" s="13">
        <f>IF($C49&lt;0.3,"",1/$C49)</f>
        <v/>
      </c>
      <c r="E49" s="14">
        <f>IF($C49&lt;0.3,"not yet, too little has arrived",IF($C49&gt;0.95,"nearly in, still divide","multiply, then read"))</f>
        <v/>
      </c>
    </row>
    <row r="52" ht="60" customHeight="1">
      <c r="B52" s="2" t="inlineStr">
        <is>
          <t>The multiplier column is blank wherever less than 30% of a day has arrived. That is deliberate: at that point the multiplier is above three, and it multiplies every wobble in the estimate by the same amount. The honest answer for a day that young is 'not yet'.</t>
        </is>
      </c>
    </row>
  </sheetData>
  <mergeCells count="4">
    <mergeCell ref="B3:G3"/>
    <mergeCell ref="B4:G4"/>
    <mergeCell ref="I15:J18"/>
    <mergeCell ref="B52:G5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2026-10-21T08:14:14Z</dcterms:created>
  <dcterms:modified xsi:type="dcterms:W3CDTF">2026-10-21T08:14:14Z</dcterms:modified>
</cp:coreProperties>
</file>